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0" windowWidth="8205" windowHeight="8655" tabRatio="857" activeTab="0"/>
  </bookViews>
  <sheets>
    <sheet name="Example- Future" sheetId="1" r:id="rId1"/>
    <sheet name="VSM Guideline" sheetId="2" r:id="rId2"/>
    <sheet name="VSMchartname(current or future)" sheetId="3" r:id="rId3"/>
    <sheet name="6 Step for Cell Manufactuirng" sheetId="4" r:id="rId4"/>
    <sheet name="Action Item List" sheetId="5" r:id="rId5"/>
  </sheets>
  <definedNames>
    <definedName name="_xlnm.Print_Area" localSheetId="4">'Action Item List'!$A$1:$L$29</definedName>
  </definedNames>
  <calcPr fullCalcOnLoad="1"/>
</workbook>
</file>

<file path=xl/sharedStrings.xml><?xml version="1.0" encoding="utf-8"?>
<sst xmlns="http://schemas.openxmlformats.org/spreadsheetml/2006/main" count="651" uniqueCount="306">
  <si>
    <t>T/T</t>
  </si>
  <si>
    <t>Q/T</t>
  </si>
  <si>
    <t>C/T</t>
  </si>
  <si>
    <t>L/T</t>
  </si>
  <si>
    <t>LEGEND:</t>
  </si>
  <si>
    <t xml:space="preserve">T/T </t>
  </si>
  <si>
    <t>Travel time</t>
  </si>
  <si>
    <t>Queue time</t>
  </si>
  <si>
    <t>P/T</t>
  </si>
  <si>
    <t>Process time</t>
  </si>
  <si>
    <t>C/O</t>
  </si>
  <si>
    <t>Change over time</t>
  </si>
  <si>
    <t>Lead time</t>
  </si>
  <si>
    <t>Cycle time</t>
  </si>
  <si>
    <t xml:space="preserve">L/T = </t>
  </si>
  <si>
    <t>P/T + T/T</t>
  </si>
  <si>
    <t>P/T =</t>
  </si>
  <si>
    <t>Q/T + C/T + C/O</t>
  </si>
  <si>
    <t>Truck</t>
  </si>
  <si>
    <t>Go See</t>
  </si>
  <si>
    <t xml:space="preserve">Electronic </t>
  </si>
  <si>
    <t>Information Flow</t>
  </si>
  <si>
    <t>Manual</t>
  </si>
  <si>
    <t xml:space="preserve">Pull </t>
  </si>
  <si>
    <t>(e.g. from Store)</t>
  </si>
  <si>
    <t>Push</t>
  </si>
  <si>
    <t xml:space="preserve">(to next process) </t>
  </si>
  <si>
    <t>( finished goods)</t>
  </si>
  <si>
    <t>First in first out</t>
  </si>
  <si>
    <t>( sequence flow )</t>
  </si>
  <si>
    <t>Withdrawal Kanban</t>
  </si>
  <si>
    <t>Signal Kanban</t>
  </si>
  <si>
    <t>Inventory</t>
  </si>
  <si>
    <t>Kanban Post</t>
  </si>
  <si>
    <t>Sequenced Pull</t>
  </si>
  <si>
    <t>Ball</t>
  </si>
  <si>
    <t>Supplier or</t>
  </si>
  <si>
    <t>Customer</t>
  </si>
  <si>
    <t>Load Leveling</t>
  </si>
  <si>
    <t>in batch</t>
  </si>
  <si>
    <t>Employee</t>
  </si>
  <si>
    <t>Store ( W.I.P or</t>
  </si>
  <si>
    <t>Finished goods )</t>
  </si>
  <si>
    <t xml:space="preserve">customer demand qty. per shift </t>
  </si>
  <si>
    <t>Actual</t>
  </si>
  <si>
    <t>Target</t>
  </si>
  <si>
    <t>Done by</t>
  </si>
  <si>
    <t>Value Mgr</t>
  </si>
  <si>
    <t>I</t>
  </si>
  <si>
    <t>E</t>
  </si>
  <si>
    <t>D</t>
  </si>
  <si>
    <t>P</t>
  </si>
  <si>
    <t>T</t>
  </si>
  <si>
    <t>Date</t>
  </si>
  <si>
    <t>Considerations :</t>
  </si>
  <si>
    <t>Sheet</t>
  </si>
  <si>
    <t xml:space="preserve">1 shift =&gt; </t>
  </si>
  <si>
    <t>7 hour (after PFD)</t>
  </si>
  <si>
    <t>Available work time per shift</t>
  </si>
  <si>
    <t>Map No</t>
  </si>
  <si>
    <t>PFD = Personal Fatigue &amp; Delay Time</t>
  </si>
  <si>
    <t>Shift:</t>
  </si>
  <si>
    <t xml:space="preserve"> = 7.5 Hour - 2 x 10 Min - 10 Min </t>
  </si>
  <si>
    <t xml:space="preserve">Production </t>
  </si>
  <si>
    <t xml:space="preserve">Hand </t>
  </si>
  <si>
    <t>1 of 1</t>
  </si>
  <si>
    <t>Rev</t>
  </si>
  <si>
    <t>Days</t>
  </si>
  <si>
    <t>% T Vs Act</t>
  </si>
  <si>
    <t>22 Work day / month</t>
  </si>
  <si>
    <t xml:space="preserve">Telephoic </t>
  </si>
  <si>
    <t>Visual Aid</t>
  </si>
  <si>
    <t>Brain Storm</t>
  </si>
  <si>
    <t>OVEN</t>
  </si>
  <si>
    <t>Announcement</t>
  </si>
  <si>
    <t>Information</t>
  </si>
  <si>
    <t>Techniques</t>
  </si>
  <si>
    <t>in Group</t>
  </si>
  <si>
    <t>Before</t>
  </si>
  <si>
    <t>C/Tt</t>
  </si>
  <si>
    <t>Cycle time (Touch)</t>
  </si>
  <si>
    <t>C/Te</t>
  </si>
  <si>
    <t>Cycle time (Oven, Equipment)</t>
  </si>
  <si>
    <t>Company Logo</t>
  </si>
  <si>
    <t>Company Address</t>
  </si>
  <si>
    <r>
      <t>Stream(1)</t>
    </r>
    <r>
      <rPr>
        <b/>
        <sz val="14"/>
        <rFont val="Arial"/>
        <family val="2"/>
      </rPr>
      <t xml:space="preserve"> =&gt;</t>
    </r>
  </si>
  <si>
    <r>
      <t>Stream(2)</t>
    </r>
    <r>
      <rPr>
        <b/>
        <sz val="14"/>
        <rFont val="Arial"/>
        <family val="2"/>
      </rPr>
      <t xml:space="preserve"> =&gt;</t>
    </r>
  </si>
  <si>
    <r>
      <t>Stream(3)</t>
    </r>
    <r>
      <rPr>
        <b/>
        <sz val="14"/>
        <rFont val="Arial"/>
        <family val="2"/>
      </rPr>
      <t xml:space="preserve"> =&gt;</t>
    </r>
  </si>
  <si>
    <r>
      <t>Stream(4)</t>
    </r>
    <r>
      <rPr>
        <b/>
        <sz val="14"/>
        <rFont val="Arial"/>
        <family val="2"/>
      </rPr>
      <t xml:space="preserve"> =&gt;</t>
    </r>
  </si>
  <si>
    <r>
      <t>Stream(5)</t>
    </r>
    <r>
      <rPr>
        <b/>
        <sz val="14"/>
        <rFont val="Arial"/>
        <family val="2"/>
      </rPr>
      <t xml:space="preserve"> =&gt;</t>
    </r>
  </si>
  <si>
    <t>Define:</t>
  </si>
  <si>
    <t>Qty of Batch or Volume of Production/min or day</t>
  </si>
  <si>
    <t>Q/T:(H)</t>
  </si>
  <si>
    <t>C/T: (H)</t>
  </si>
  <si>
    <t>C/O: (H)</t>
  </si>
  <si>
    <t>Product Type</t>
  </si>
  <si>
    <t>Process name</t>
  </si>
  <si>
    <t>Dept</t>
  </si>
  <si>
    <t>1) Copy and paste above process box again and again</t>
  </si>
  <si>
    <t>2) Take the help of legends explained below</t>
  </si>
  <si>
    <t>3) Use symbol exactly as below mentioned</t>
  </si>
  <si>
    <t xml:space="preserve">      </t>
  </si>
  <si>
    <t>Process 1</t>
  </si>
  <si>
    <t>type</t>
  </si>
  <si>
    <t>Optional Process</t>
  </si>
  <si>
    <t>Process 2</t>
  </si>
  <si>
    <t>Process 3</t>
  </si>
  <si>
    <t xml:space="preserve">Guideline on VSM: </t>
  </si>
  <si>
    <r>
      <t>1.</t>
    </r>
    <r>
      <rPr>
        <sz val="7"/>
        <rFont val="Times New Roman"/>
        <family val="1"/>
      </rPr>
      <t xml:space="preserve">     </t>
    </r>
    <r>
      <rPr>
        <sz val="14"/>
        <rFont val="Times New Roman"/>
        <family val="1"/>
      </rPr>
      <t xml:space="preserve">Agree on scope and objectives. </t>
    </r>
  </si>
  <si>
    <r>
      <t>·</t>
    </r>
    <r>
      <rPr>
        <sz val="7"/>
        <rFont val="Times New Roman"/>
        <family val="1"/>
      </rPr>
      <t xml:space="preserve">       </t>
    </r>
    <r>
      <rPr>
        <sz val="14"/>
        <rFont val="Times New Roman"/>
        <family val="1"/>
      </rPr>
      <t xml:space="preserve">Know the details that this VSM for some product family, Top level / Middle level / Bottom level. </t>
    </r>
  </si>
  <si>
    <r>
      <t>·</t>
    </r>
    <r>
      <rPr>
        <sz val="7"/>
        <rFont val="Times New Roman"/>
        <family val="1"/>
      </rPr>
      <t xml:space="preserve">       </t>
    </r>
    <r>
      <rPr>
        <sz val="14"/>
        <rFont val="Times New Roman"/>
        <family val="1"/>
      </rPr>
      <t>Must have Value stream manager for each map and make him responsible for implementation too. He should be from Product group, where the VSM will be done.</t>
    </r>
  </si>
  <si>
    <r>
      <t>·</t>
    </r>
    <r>
      <rPr>
        <sz val="7"/>
        <rFont val="Times New Roman"/>
        <family val="1"/>
      </rPr>
      <t xml:space="preserve">       </t>
    </r>
    <r>
      <rPr>
        <sz val="14"/>
        <rFont val="Times New Roman"/>
        <family val="1"/>
      </rPr>
      <t>You must record in Action plan “Action/Statement/Recommendation” during discussion</t>
    </r>
  </si>
  <si>
    <r>
      <t>·</t>
    </r>
    <r>
      <rPr>
        <sz val="7"/>
        <rFont val="Times New Roman"/>
        <family val="1"/>
      </rPr>
      <t xml:space="preserve">       </t>
    </r>
    <r>
      <rPr>
        <sz val="14"/>
        <rFont val="Times New Roman"/>
        <family val="1"/>
      </rPr>
      <t xml:space="preserve">Must follow 80/20 rules through out. </t>
    </r>
  </si>
  <si>
    <r>
      <t>2.</t>
    </r>
    <r>
      <rPr>
        <sz val="7"/>
        <rFont val="Times New Roman"/>
        <family val="1"/>
      </rPr>
      <t xml:space="preserve">     </t>
    </r>
    <r>
      <rPr>
        <sz val="14"/>
        <rFont val="Times New Roman"/>
        <family val="1"/>
      </rPr>
      <t xml:space="preserve"> Communicate or get a vision from management or Value stream leader, if there is one.  It would be nice if it tied in to the company’s Strategic plan, if it is something more than a sales wish list.</t>
    </r>
  </si>
  <si>
    <r>
      <t>3.</t>
    </r>
    <r>
      <rPr>
        <sz val="7"/>
        <rFont val="Times New Roman"/>
        <family val="1"/>
      </rPr>
      <t xml:space="preserve">     </t>
    </r>
    <r>
      <rPr>
        <sz val="14"/>
        <rFont val="Times New Roman"/>
        <family val="1"/>
      </rPr>
      <t>Define assumption &amp; operator effective time/day for all VSM.</t>
    </r>
  </si>
  <si>
    <r>
      <t>4.</t>
    </r>
    <r>
      <rPr>
        <sz val="7"/>
        <rFont val="Times New Roman"/>
        <family val="1"/>
      </rPr>
      <t xml:space="preserve">     </t>
    </r>
    <r>
      <rPr>
        <sz val="14"/>
        <rFont val="Times New Roman"/>
        <family val="1"/>
      </rPr>
      <t xml:space="preserve">Don't spend most of your time and money documenting the current state (as Is) configuration? </t>
    </r>
  </si>
  <si>
    <r>
      <t>·</t>
    </r>
    <r>
      <rPr>
        <sz val="7"/>
        <rFont val="Times New Roman"/>
        <family val="1"/>
      </rPr>
      <t xml:space="preserve">        </t>
    </r>
    <r>
      <rPr>
        <sz val="14"/>
        <rFont val="Times New Roman"/>
        <family val="1"/>
      </rPr>
      <t xml:space="preserve">Just learn enough to find out what works and doesn't. </t>
    </r>
  </si>
  <si>
    <r>
      <t>·</t>
    </r>
    <r>
      <rPr>
        <sz val="7"/>
        <rFont val="Times New Roman"/>
        <family val="1"/>
      </rPr>
      <t xml:space="preserve">        </t>
    </r>
    <r>
      <rPr>
        <sz val="14"/>
        <rFont val="Times New Roman"/>
        <family val="1"/>
      </rPr>
      <t xml:space="preserve">Use it to find and prioritize opportunities.  </t>
    </r>
  </si>
  <si>
    <r>
      <t>·</t>
    </r>
    <r>
      <rPr>
        <sz val="7"/>
        <rFont val="Times New Roman"/>
        <family val="1"/>
      </rPr>
      <t xml:space="preserve">        </t>
    </r>
    <r>
      <rPr>
        <sz val="14"/>
        <rFont val="Times New Roman"/>
        <family val="1"/>
      </rPr>
      <t>Focus on the future state (to be) version(s).</t>
    </r>
  </si>
  <si>
    <r>
      <t>5.</t>
    </r>
    <r>
      <rPr>
        <sz val="7"/>
        <rFont val="Times New Roman"/>
        <family val="1"/>
      </rPr>
      <t xml:space="preserve">     </t>
    </r>
    <r>
      <rPr>
        <sz val="14"/>
        <rFont val="Times New Roman"/>
        <family val="1"/>
      </rPr>
      <t>Don't go into infinite detail, until unless required to.  Get to the activity level, but not every Data element and work content (this will prompt some questions and Comments – record them).</t>
    </r>
  </si>
  <si>
    <r>
      <t>6.</t>
    </r>
    <r>
      <rPr>
        <sz val="7"/>
        <rFont val="Times New Roman"/>
        <family val="1"/>
      </rPr>
      <t xml:space="preserve">     </t>
    </r>
    <r>
      <rPr>
        <sz val="14"/>
        <rFont val="Times New Roman"/>
        <family val="1"/>
      </rPr>
      <t xml:space="preserve"> Do a top-down decomposition/organization of the processes first, otherwise every group may come up with its own format, breakdown and version. There may be gaps; contradictions and it may be functionally oriented.</t>
    </r>
  </si>
  <si>
    <r>
      <t>·</t>
    </r>
    <r>
      <rPr>
        <sz val="7"/>
        <rFont val="Times New Roman"/>
        <family val="1"/>
      </rPr>
      <t xml:space="preserve">        </t>
    </r>
    <r>
      <rPr>
        <sz val="14"/>
        <rFont val="Times New Roman"/>
        <family val="1"/>
      </rPr>
      <t xml:space="preserve">Make it process and outcome-oriented, rather than functionally oriented.  </t>
    </r>
  </si>
  <si>
    <r>
      <t>·</t>
    </r>
    <r>
      <rPr>
        <sz val="7"/>
        <rFont val="Times New Roman"/>
        <family val="1"/>
      </rPr>
      <t xml:space="preserve">        </t>
    </r>
    <r>
      <rPr>
        <sz val="14"/>
        <rFont val="Times New Roman"/>
        <family val="1"/>
      </rPr>
      <t xml:space="preserve">Make the Team understand the process breakdown and reorient them to addressing. </t>
    </r>
  </si>
  <si>
    <r>
      <t>·</t>
    </r>
    <r>
      <rPr>
        <sz val="7"/>
        <rFont val="Times New Roman"/>
        <family val="1"/>
      </rPr>
      <t xml:space="preserve">        </t>
    </r>
    <r>
      <rPr>
        <sz val="14"/>
        <rFont val="Times New Roman"/>
        <family val="1"/>
      </rPr>
      <t xml:space="preserve">What you definitely do not want is to have departments each go off and do their thing. </t>
    </r>
  </si>
  <si>
    <r>
      <t>·</t>
    </r>
    <r>
      <rPr>
        <sz val="7"/>
        <rFont val="Times New Roman"/>
        <family val="1"/>
      </rPr>
      <t xml:space="preserve">        </t>
    </r>
    <r>
      <rPr>
        <sz val="14"/>
        <rFont val="Times New Roman"/>
        <family val="1"/>
      </rPr>
      <t>Try using cross-functional teams and experienced Facilitators to help avoid that.</t>
    </r>
  </si>
  <si>
    <r>
      <t>7.</t>
    </r>
    <r>
      <rPr>
        <sz val="7"/>
        <rFont val="Times New Roman"/>
        <family val="1"/>
      </rPr>
      <t xml:space="preserve">     </t>
    </r>
    <r>
      <rPr>
        <sz val="14"/>
        <rFont val="Times New Roman"/>
        <family val="1"/>
      </rPr>
      <t xml:space="preserve">VSM's should emphasize on </t>
    </r>
  </si>
  <si>
    <r>
      <t>·</t>
    </r>
    <r>
      <rPr>
        <sz val="7"/>
        <rFont val="Times New Roman"/>
        <family val="1"/>
      </rPr>
      <t xml:space="preserve">        </t>
    </r>
    <r>
      <rPr>
        <sz val="14"/>
        <rFont val="Times New Roman"/>
        <family val="1"/>
      </rPr>
      <t xml:space="preserve">Time element(Cycle time, Queue time, Set up or change over time, shift), </t>
    </r>
  </si>
  <si>
    <r>
      <t>·</t>
    </r>
    <r>
      <rPr>
        <sz val="7"/>
        <rFont val="Times New Roman"/>
        <family val="1"/>
      </rPr>
      <t xml:space="preserve">        </t>
    </r>
    <r>
      <rPr>
        <sz val="14"/>
        <rFont val="Times New Roman"/>
        <family val="1"/>
      </rPr>
      <t xml:space="preserve">Metrics, </t>
    </r>
  </si>
  <si>
    <r>
      <t>·</t>
    </r>
    <r>
      <rPr>
        <sz val="7"/>
        <rFont val="Times New Roman"/>
        <family val="1"/>
      </rPr>
      <t xml:space="preserve">        </t>
    </r>
    <r>
      <rPr>
        <sz val="14"/>
        <rFont val="Times New Roman"/>
        <family val="1"/>
      </rPr>
      <t xml:space="preserve">Defects/waste, exceptions, </t>
    </r>
  </si>
  <si>
    <r>
      <t>·</t>
    </r>
    <r>
      <rPr>
        <sz val="7"/>
        <rFont val="Times New Roman"/>
        <family val="1"/>
      </rPr>
      <t xml:space="preserve">        </t>
    </r>
    <r>
      <rPr>
        <sz val="14"/>
        <rFont val="Times New Roman"/>
        <family val="1"/>
      </rPr>
      <t xml:space="preserve">Responsible or resources, responsibilities (handoffs and unclear Resp. highlighted) </t>
    </r>
  </si>
  <si>
    <r>
      <t>·</t>
    </r>
    <r>
      <rPr>
        <sz val="7"/>
        <rFont val="Times New Roman"/>
        <family val="1"/>
      </rPr>
      <t xml:space="preserve">        </t>
    </r>
    <r>
      <rPr>
        <sz val="14"/>
        <rFont val="Times New Roman"/>
        <family val="1"/>
      </rPr>
      <t xml:space="preserve">Applicable rules/policies.  </t>
    </r>
  </si>
  <si>
    <r>
      <t>·</t>
    </r>
    <r>
      <rPr>
        <sz val="7"/>
        <rFont val="Times New Roman"/>
        <family val="1"/>
      </rPr>
      <t xml:space="preserve">        </t>
    </r>
    <r>
      <rPr>
        <sz val="14"/>
        <rFont val="Times New Roman"/>
        <family val="1"/>
      </rPr>
      <t xml:space="preserve">Each process and sub-process should have a name and objectives, along with applicable metrics (if applicable).  </t>
    </r>
  </si>
  <si>
    <r>
      <t>·</t>
    </r>
    <r>
      <rPr>
        <sz val="7"/>
        <rFont val="Times New Roman"/>
        <family val="1"/>
      </rPr>
      <t xml:space="preserve">        </t>
    </r>
    <r>
      <rPr>
        <sz val="14"/>
        <rFont val="Times New Roman"/>
        <family val="1"/>
      </rPr>
      <t xml:space="preserve">The future state might include targeted improvements in metrics. </t>
    </r>
  </si>
  <si>
    <r>
      <t>8.</t>
    </r>
    <r>
      <rPr>
        <sz val="7"/>
        <rFont val="Times New Roman"/>
        <family val="1"/>
      </rPr>
      <t xml:space="preserve">     </t>
    </r>
    <r>
      <rPr>
        <sz val="14"/>
        <rFont val="Times New Roman"/>
        <family val="1"/>
      </rPr>
      <t xml:space="preserve"> People assigned to do VSM are often uncomfortable with inconsistencies, contradictions and gaps detected. Sometimes they fudge them and will even make up stuff to complete them and make them look logical and consistent, even if they are not really so. This is amusing, but dangerous. Make it clear that gaps, inconsistencies and contradictions should be documented as such, in the current state charts, and solved in the future state versions.</t>
    </r>
  </si>
  <si>
    <r>
      <t>9.</t>
    </r>
    <r>
      <rPr>
        <sz val="7"/>
        <rFont val="Times New Roman"/>
        <family val="1"/>
      </rPr>
      <t xml:space="preserve">     </t>
    </r>
    <r>
      <rPr>
        <sz val="14"/>
        <rFont val="Times New Roman"/>
        <family val="1"/>
      </rPr>
      <t>Make sure that top management is on board with the scope, objectives and approach and that it communicates its expectations clearly to the project team, line management and affected employees.</t>
    </r>
  </si>
  <si>
    <r>
      <t>10.</t>
    </r>
    <r>
      <rPr>
        <sz val="7"/>
        <rFont val="Times New Roman"/>
        <family val="1"/>
      </rPr>
      <t xml:space="preserve"> </t>
    </r>
    <r>
      <rPr>
        <sz val="14"/>
        <rFont val="Times New Roman"/>
        <family val="1"/>
      </rPr>
      <t>Finally</t>
    </r>
  </si>
  <si>
    <r>
      <t>·</t>
    </r>
    <r>
      <rPr>
        <sz val="7"/>
        <rFont val="Times New Roman"/>
        <family val="1"/>
      </rPr>
      <t xml:space="preserve">       </t>
    </r>
    <r>
      <rPr>
        <sz val="14"/>
        <rFont val="Times New Roman"/>
        <family val="1"/>
      </rPr>
      <t xml:space="preserve">The VSM will be just a paper Kaizen, if people do nothing with it. </t>
    </r>
  </si>
  <si>
    <r>
      <t>·</t>
    </r>
    <r>
      <rPr>
        <sz val="7"/>
        <rFont val="Times New Roman"/>
        <family val="1"/>
      </rPr>
      <t xml:space="preserve">       </t>
    </r>
    <r>
      <rPr>
        <sz val="14"/>
        <rFont val="Times New Roman"/>
        <family val="1"/>
      </rPr>
      <t xml:space="preserve">How to bring it to life: Make it clear that this is a change management effort for the organization's future, not a historical chronicle. </t>
    </r>
  </si>
  <si>
    <r>
      <t>·</t>
    </r>
    <r>
      <rPr>
        <sz val="7"/>
        <rFont val="Times New Roman"/>
        <family val="1"/>
      </rPr>
      <t xml:space="preserve">       </t>
    </r>
    <r>
      <rPr>
        <sz val="14"/>
        <rFont val="Times New Roman"/>
        <family val="1"/>
      </rPr>
      <t xml:space="preserve">Make it crystal clear that the mission is dramatic process improvement, maybe even reinvention of the company. </t>
    </r>
  </si>
  <si>
    <r>
      <t>·</t>
    </r>
    <r>
      <rPr>
        <sz val="7"/>
        <rFont val="Times New Roman"/>
        <family val="1"/>
      </rPr>
      <t xml:space="preserve">       </t>
    </r>
    <r>
      <rPr>
        <sz val="14"/>
        <rFont val="Times New Roman"/>
        <family val="1"/>
      </rPr>
      <t xml:space="preserve">Focus on the best improvement opportunities and achieve some short-term wins to build momentum and excitement. </t>
    </r>
  </si>
  <si>
    <r>
      <t>·</t>
    </r>
    <r>
      <rPr>
        <sz val="7"/>
        <rFont val="Times New Roman"/>
        <family val="1"/>
      </rPr>
      <t xml:space="preserve">       </t>
    </r>
    <r>
      <rPr>
        <sz val="14"/>
        <rFont val="Times New Roman"/>
        <family val="1"/>
      </rPr>
      <t xml:space="preserve">Encourage the team to commit to making dramatic improvements. Even if they fall short, it will probably be better than if they hadn't tried so hard. </t>
    </r>
  </si>
  <si>
    <r>
      <t>·</t>
    </r>
    <r>
      <rPr>
        <sz val="7"/>
        <rFont val="Times New Roman"/>
        <family val="1"/>
      </rPr>
      <t xml:space="preserve">       </t>
    </r>
    <r>
      <rPr>
        <sz val="14"/>
        <rFont val="Times New Roman"/>
        <family val="1"/>
      </rPr>
      <t xml:space="preserve">People who just make negative jokes about it and become non-value-added assets should be elbowed aside, or worse.  </t>
    </r>
  </si>
  <si>
    <r>
      <t>·</t>
    </r>
    <r>
      <rPr>
        <sz val="7"/>
        <rFont val="Times New Roman"/>
        <family val="1"/>
      </rPr>
      <t xml:space="preserve">       </t>
    </r>
    <r>
      <rPr>
        <sz val="14"/>
        <rFont val="Times New Roman"/>
        <family val="1"/>
      </rPr>
      <t>Monitor progress, measure the results, follow-up to remedy problems and shortfalls.</t>
    </r>
  </si>
  <si>
    <r>
      <t>11.</t>
    </r>
    <r>
      <rPr>
        <sz val="7"/>
        <rFont val="Times New Roman"/>
        <family val="1"/>
      </rPr>
      <t xml:space="preserve"> </t>
    </r>
    <r>
      <rPr>
        <sz val="14"/>
        <rFont val="Times New Roman"/>
        <family val="1"/>
      </rPr>
      <t>Seed the teams with "spark plug" types VSM Leader who lead and get things done.  Support these teams and help them overcome obstacles, including (especially!) those in human form.</t>
    </r>
  </si>
  <si>
    <r>
      <t>12.</t>
    </r>
    <r>
      <rPr>
        <sz val="7"/>
        <rFont val="Times New Roman"/>
        <family val="1"/>
      </rPr>
      <t xml:space="preserve"> </t>
    </r>
    <r>
      <rPr>
        <sz val="14"/>
        <rFont val="Times New Roman"/>
        <family val="1"/>
      </rPr>
      <t>Provide some formal training on VSM, if required. This is just too important and new to let people just "wing it."</t>
    </r>
  </si>
  <si>
    <r>
      <t>13.</t>
    </r>
    <r>
      <rPr>
        <sz val="7"/>
        <rFont val="Times New Roman"/>
        <family val="1"/>
      </rPr>
      <t xml:space="preserve"> </t>
    </r>
    <r>
      <rPr>
        <sz val="14"/>
        <rFont val="Times New Roman"/>
        <family val="1"/>
      </rPr>
      <t>Keep it Simple, S_____.</t>
    </r>
  </si>
  <si>
    <r>
      <t xml:space="preserve">Risk on VSM: </t>
    </r>
    <r>
      <rPr>
        <sz val="14"/>
        <rFont val="Times New Roman"/>
        <family val="1"/>
      </rPr>
      <t xml:space="preserve"> </t>
    </r>
  </si>
  <si>
    <r>
      <t>1.</t>
    </r>
    <r>
      <rPr>
        <sz val="7"/>
        <rFont val="Times New Roman"/>
        <family val="1"/>
      </rPr>
      <t xml:space="preserve">     </t>
    </r>
    <r>
      <rPr>
        <sz val="14"/>
        <rFont val="Times New Roman"/>
        <family val="1"/>
      </rPr>
      <t>Because some facilitator go into Way too much detail, organize the maps poorly or use ineffective Approaches/techniques.  Sometimes it appears that they are trying to "milk" the project budget, but often it is done because expectations have been improperly set or they don't want to leave themselves open to accusations That anything was "left out."  Sometimes they spend man-months to develop Incredibly intricate and beautiful colour Visio charts suitable for display in The Museum of Modern Art.  My advice:  Do it on brown paper on the walls. Put later versions on fancy computer software, otherwise, you'll end up blowing a Lot of your budget on charts and endless meetings, instead of paying to map your future.</t>
    </r>
  </si>
  <si>
    <r>
      <t>2.</t>
    </r>
    <r>
      <rPr>
        <sz val="7"/>
        <rFont val="Times New Roman"/>
        <family val="1"/>
      </rPr>
      <t xml:space="preserve">     </t>
    </r>
    <r>
      <rPr>
        <sz val="14"/>
        <rFont val="Times New Roman"/>
        <family val="1"/>
      </rPr>
      <t>Management might not have a plan to effectively create and act upon the VSM effort.  Consultants can't do this in a vacuum, since it requires company Knowledge, participation, support, leadership and implementation effort.  While consultants can help with much of this, most of it must be present Internally for ultimate success. Use consultants for knowledge transfer, Coaching and extra resources.</t>
    </r>
  </si>
  <si>
    <r>
      <t>3.</t>
    </r>
    <r>
      <rPr>
        <sz val="7"/>
        <rFont val="Times New Roman"/>
        <family val="1"/>
      </rPr>
      <t xml:space="preserve">     </t>
    </r>
    <r>
      <rPr>
        <sz val="14"/>
        <rFont val="Times New Roman"/>
        <family val="1"/>
      </rPr>
      <t xml:space="preserve"> There may be insufficient competency and resources to do the job.</t>
    </r>
  </si>
  <si>
    <r>
      <t>4.</t>
    </r>
    <r>
      <rPr>
        <sz val="7"/>
        <rFont val="Times New Roman"/>
        <family val="1"/>
      </rPr>
      <t xml:space="preserve">     </t>
    </r>
    <r>
      <rPr>
        <sz val="14"/>
        <rFont val="Times New Roman"/>
        <family val="1"/>
      </rPr>
      <t>Scope, objectives, vision, approach and project management may be lacking.</t>
    </r>
  </si>
  <si>
    <t>4) Use guide line &amp; generate action item list</t>
  </si>
  <si>
    <r>
      <t>·</t>
    </r>
    <r>
      <rPr>
        <sz val="7"/>
        <rFont val="Times New Roman"/>
        <family val="1"/>
      </rPr>
      <t xml:space="preserve">        </t>
    </r>
    <r>
      <rPr>
        <sz val="14"/>
        <rFont val="Times New Roman"/>
        <family val="1"/>
      </rPr>
      <t>Generate action item list as per example, make sure you follow the date.</t>
    </r>
  </si>
  <si>
    <t>To increase capacity by 50% while reducing Lead Time and Manufacturing cost by 50 %</t>
  </si>
  <si>
    <t>OVERALL VS Mgr:</t>
  </si>
  <si>
    <t>CUM Item #</t>
  </si>
  <si>
    <t>Current Date</t>
  </si>
  <si>
    <t>Code</t>
  </si>
  <si>
    <t>Description</t>
  </si>
  <si>
    <t>Resp Primary</t>
  </si>
  <si>
    <t>Date Closed</t>
  </si>
  <si>
    <t>Reference Action</t>
  </si>
  <si>
    <t>Status</t>
  </si>
  <si>
    <t>Summary Performance</t>
  </si>
  <si>
    <t>Total open actions =</t>
  </si>
  <si>
    <t>Total open Prod'n actions =</t>
  </si>
  <si>
    <t>Total accepted suggestions =</t>
  </si>
  <si>
    <t>Total denied suggestions =</t>
  </si>
  <si>
    <t>Total compromises =</t>
  </si>
  <si>
    <t>VSM Title</t>
  </si>
  <si>
    <t>VALUE STREAM MINUTES OF MEETING and ACTION ITEMS</t>
  </si>
  <si>
    <t>Value Stream : May 2003 onward</t>
  </si>
  <si>
    <t>Code: A- Action; D - Decision; R - Recommendation; S - Statement</t>
  </si>
  <si>
    <t>Start Date</t>
  </si>
  <si>
    <t>End Date</t>
  </si>
  <si>
    <t>Remarks / Comments</t>
  </si>
  <si>
    <r>
      <t>Objective :</t>
    </r>
    <r>
      <rPr>
        <b/>
        <sz val="11"/>
        <rFont val="Arial"/>
        <family val="2"/>
      </rPr>
      <t xml:space="preserve"> </t>
    </r>
  </si>
  <si>
    <r>
      <t>CO-ORDINATOR</t>
    </r>
    <r>
      <rPr>
        <b/>
        <sz val="11"/>
        <rFont val="Arial"/>
        <family val="2"/>
      </rPr>
      <t xml:space="preserve">: </t>
    </r>
  </si>
  <si>
    <r>
      <t>Members =&gt;</t>
    </r>
    <r>
      <rPr>
        <b/>
        <sz val="11"/>
        <rFont val="Arial"/>
        <family val="2"/>
      </rPr>
      <t xml:space="preserve"> </t>
    </r>
  </si>
  <si>
    <t>Process 4</t>
  </si>
  <si>
    <t>Document sign off</t>
  </si>
  <si>
    <t>Map for</t>
  </si>
  <si>
    <t>switch</t>
  </si>
  <si>
    <t>STORE KIT</t>
  </si>
  <si>
    <t>C,T,Seq,Int/ExtD,HP,No Pcb</t>
  </si>
  <si>
    <t>TEST</t>
  </si>
  <si>
    <t>LAB</t>
  </si>
  <si>
    <t>Min</t>
  </si>
  <si>
    <t>No PCB</t>
  </si>
  <si>
    <t>Ext D</t>
  </si>
  <si>
    <t>Ini. Build/QC</t>
  </si>
  <si>
    <t>Strap/Solith</t>
  </si>
  <si>
    <t>QC Sol.</t>
  </si>
  <si>
    <t>MIP</t>
  </si>
  <si>
    <t>Close Test</t>
  </si>
  <si>
    <t>Install RF, Test</t>
  </si>
  <si>
    <t>TTI-DC</t>
  </si>
  <si>
    <t>C,T,Seq,Int/ExtD,HP</t>
  </si>
  <si>
    <t>C,T,Seq,ExtD,HP,No Pcb</t>
  </si>
  <si>
    <t>C,T,Seq,Int/ExtD,NoPcb</t>
  </si>
  <si>
    <t>High Power</t>
  </si>
  <si>
    <t xml:space="preserve">Q/T: </t>
  </si>
  <si>
    <t xml:space="preserve">C/T: </t>
  </si>
  <si>
    <t xml:space="preserve">C/O: </t>
  </si>
  <si>
    <t>Wiring Sol.</t>
  </si>
  <si>
    <t>Sold Test Harn</t>
  </si>
  <si>
    <t>Sold Conn</t>
  </si>
  <si>
    <t>C,T,Int/ExtD,HP</t>
  </si>
  <si>
    <t>Seq</t>
  </si>
  <si>
    <t>C,T,Seq,Int D,HP,No Pcb</t>
  </si>
  <si>
    <t>No Pcb</t>
  </si>
  <si>
    <t>Int D Conn.</t>
  </si>
  <si>
    <t>QCWire</t>
  </si>
  <si>
    <t>Sold D Conn.</t>
  </si>
  <si>
    <t>TKUpdate</t>
  </si>
  <si>
    <t>Int D</t>
  </si>
  <si>
    <t>WITH ECN or DOC. PROBLEM</t>
  </si>
  <si>
    <t>WITH Part Delivery PROBLEM</t>
  </si>
  <si>
    <t>days addition</t>
  </si>
  <si>
    <t>2 week addition</t>
  </si>
  <si>
    <t>Lab#</t>
  </si>
  <si>
    <t>Telephone</t>
  </si>
  <si>
    <t>Announce</t>
  </si>
  <si>
    <t xml:space="preserve">Lot =&gt; </t>
  </si>
  <si>
    <t>15 switch, 15 TK</t>
  </si>
  <si>
    <t xml:space="preserve"> day/week</t>
  </si>
  <si>
    <t>Others =&gt;</t>
  </si>
  <si>
    <t>Rework is not considered</t>
  </si>
  <si>
    <t>wk/year</t>
  </si>
  <si>
    <t xml:space="preserve">T/T= </t>
  </si>
  <si>
    <t>C/O=</t>
  </si>
  <si>
    <t xml:space="preserve">If M/C time &lt; 7 H =&gt; </t>
  </si>
  <si>
    <t>P/T / (# shift x 7 H)</t>
  </si>
  <si>
    <t>WkDay/Year</t>
  </si>
  <si>
    <t>Q/T=</t>
  </si>
  <si>
    <t>P/T=</t>
  </si>
  <si>
    <t>Kanban (batch)</t>
  </si>
  <si>
    <t xml:space="preserve">If M/C time &gt; 7 H =&gt; </t>
  </si>
  <si>
    <t>[(P/T - C/Tm) / (# shift x 7 H)]+(C/Tm/24 H)</t>
  </si>
  <si>
    <t xml:space="preserve"> </t>
  </si>
  <si>
    <t>C/Tm =</t>
  </si>
  <si>
    <t>Cycle time (Machine)</t>
  </si>
  <si>
    <t>C/T= C/Tm + C/Tt</t>
  </si>
  <si>
    <t>Withdrawal</t>
  </si>
  <si>
    <t xml:space="preserve">shift =&gt; </t>
  </si>
  <si>
    <t xml:space="preserve"> = 7.5 H-2x10 Min -10 Min </t>
  </si>
  <si>
    <t>hour/day</t>
  </si>
  <si>
    <t>C/Tt=</t>
  </si>
  <si>
    <t>L/T=</t>
  </si>
  <si>
    <t>Kanban</t>
  </si>
  <si>
    <t>Q/T+(C/Tm+C/Tt)+C/O</t>
  </si>
  <si>
    <t xml:space="preserve">Sequenced </t>
  </si>
  <si>
    <t>Current</t>
  </si>
  <si>
    <t>15% O/T Extra</t>
  </si>
  <si>
    <t>Map</t>
  </si>
  <si>
    <t>Pull Ball</t>
  </si>
  <si>
    <t>Future</t>
  </si>
  <si>
    <t>1 0f 1</t>
  </si>
  <si>
    <r>
      <t>Stream(1)</t>
    </r>
    <r>
      <rPr>
        <b/>
        <sz val="14"/>
        <rFont val="Arial"/>
        <family val="2"/>
      </rPr>
      <t xml:space="preserve"> =&gt; 100% OK</t>
    </r>
  </si>
  <si>
    <r>
      <t>Stream(2) =&gt;</t>
    </r>
    <r>
      <rPr>
        <b/>
        <sz val="14"/>
        <rFont val="Arial"/>
        <family val="2"/>
      </rPr>
      <t xml:space="preserve"> </t>
    </r>
    <r>
      <rPr>
        <b/>
        <sz val="11"/>
        <rFont val="Arial"/>
        <family val="2"/>
      </rPr>
      <t>100% OK + ECN</t>
    </r>
  </si>
  <si>
    <r>
      <t>Stream(3) =&gt;</t>
    </r>
    <r>
      <rPr>
        <b/>
        <sz val="14"/>
        <rFont val="Arial"/>
        <family val="2"/>
      </rPr>
      <t xml:space="preserve"> </t>
    </r>
    <r>
      <rPr>
        <b/>
        <sz val="11"/>
        <rFont val="Arial"/>
        <family val="2"/>
      </rPr>
      <t>Rotor/Hsg./PCB problem</t>
    </r>
  </si>
  <si>
    <r>
      <t>Stream(4)</t>
    </r>
    <r>
      <rPr>
        <b/>
        <sz val="14"/>
        <rFont val="Arial"/>
        <family val="2"/>
      </rPr>
      <t xml:space="preserve"> =&gt; 100% OK</t>
    </r>
  </si>
  <si>
    <r>
      <t>Stream(5) =&gt;</t>
    </r>
    <r>
      <rPr>
        <b/>
        <sz val="14"/>
        <rFont val="Arial"/>
        <family val="2"/>
      </rPr>
      <t xml:space="preserve"> </t>
    </r>
    <r>
      <rPr>
        <b/>
        <sz val="11"/>
        <rFont val="Arial"/>
        <family val="2"/>
      </rPr>
      <t>100% OK + ECN</t>
    </r>
  </si>
  <si>
    <r>
      <t>Stream(6) =&gt;</t>
    </r>
    <r>
      <rPr>
        <b/>
        <sz val="14"/>
        <rFont val="Arial"/>
        <family val="2"/>
      </rPr>
      <t xml:space="preserve"> </t>
    </r>
    <r>
      <rPr>
        <b/>
        <sz val="11"/>
        <rFont val="Arial"/>
        <family val="2"/>
      </rPr>
      <t>Rotor/Hsg./PCB problem</t>
    </r>
  </si>
  <si>
    <r>
      <t>Stream(7)</t>
    </r>
    <r>
      <rPr>
        <b/>
        <sz val="14"/>
        <rFont val="Arial"/>
        <family val="2"/>
      </rPr>
      <t xml:space="preserve"> =&gt; 100% OK</t>
    </r>
  </si>
  <si>
    <r>
      <t>Stream(8) =&gt;</t>
    </r>
    <r>
      <rPr>
        <b/>
        <sz val="14"/>
        <rFont val="Arial"/>
        <family val="2"/>
      </rPr>
      <t xml:space="preserve"> </t>
    </r>
    <r>
      <rPr>
        <b/>
        <sz val="11"/>
        <rFont val="Arial"/>
        <family val="2"/>
      </rPr>
      <t>100% OK + ECN</t>
    </r>
  </si>
  <si>
    <r>
      <t>Stream(9) =&gt;</t>
    </r>
    <r>
      <rPr>
        <b/>
        <sz val="14"/>
        <rFont val="Arial"/>
        <family val="2"/>
      </rPr>
      <t xml:space="preserve"> </t>
    </r>
    <r>
      <rPr>
        <b/>
        <sz val="11"/>
        <rFont val="Arial"/>
        <family val="2"/>
      </rPr>
      <t>Rotor/Hsg./PCB problem</t>
    </r>
  </si>
  <si>
    <r>
      <t>Stream(10)</t>
    </r>
    <r>
      <rPr>
        <b/>
        <sz val="14"/>
        <rFont val="Arial"/>
        <family val="2"/>
      </rPr>
      <t xml:space="preserve"> =&gt; 100% OK</t>
    </r>
  </si>
  <si>
    <r>
      <t>Stream(11) =&gt;</t>
    </r>
    <r>
      <rPr>
        <b/>
        <sz val="14"/>
        <rFont val="Arial"/>
        <family val="2"/>
      </rPr>
      <t xml:space="preserve"> </t>
    </r>
    <r>
      <rPr>
        <b/>
        <sz val="11"/>
        <rFont val="Arial"/>
        <family val="2"/>
      </rPr>
      <t>100% OK + ECN</t>
    </r>
  </si>
  <si>
    <r>
      <t>Stream(12) =&gt;</t>
    </r>
    <r>
      <rPr>
        <b/>
        <sz val="14"/>
        <rFont val="Arial"/>
        <family val="2"/>
      </rPr>
      <t xml:space="preserve"> </t>
    </r>
    <r>
      <rPr>
        <b/>
        <sz val="11"/>
        <rFont val="Arial"/>
        <family val="2"/>
      </rPr>
      <t>Rotor/Hsg./PCB problem</t>
    </r>
  </si>
  <si>
    <r>
      <t>Stream(13)</t>
    </r>
    <r>
      <rPr>
        <b/>
        <sz val="14"/>
        <rFont val="Arial"/>
        <family val="2"/>
      </rPr>
      <t xml:space="preserve"> =&gt; 100% OK</t>
    </r>
  </si>
  <si>
    <r>
      <t>Stream(14) =&gt;</t>
    </r>
    <r>
      <rPr>
        <b/>
        <sz val="14"/>
        <rFont val="Arial"/>
        <family val="2"/>
      </rPr>
      <t xml:space="preserve"> </t>
    </r>
    <r>
      <rPr>
        <b/>
        <sz val="11"/>
        <rFont val="Arial"/>
        <family val="2"/>
      </rPr>
      <t>100% OK + ECN</t>
    </r>
  </si>
  <si>
    <r>
      <t>Stream(15) =&gt;</t>
    </r>
    <r>
      <rPr>
        <b/>
        <sz val="14"/>
        <rFont val="Arial"/>
        <family val="2"/>
      </rPr>
      <t xml:space="preserve"> </t>
    </r>
    <r>
      <rPr>
        <b/>
        <sz val="11"/>
        <rFont val="Arial"/>
        <family val="2"/>
      </rPr>
      <t>Rotor/Hsg./PCB problem</t>
    </r>
  </si>
  <si>
    <r>
      <t>Stream(16)</t>
    </r>
    <r>
      <rPr>
        <b/>
        <sz val="14"/>
        <rFont val="Arial"/>
        <family val="2"/>
      </rPr>
      <t xml:space="preserve"> =&gt; 100% OK</t>
    </r>
  </si>
  <si>
    <r>
      <t>Stream(17) =&gt;</t>
    </r>
    <r>
      <rPr>
        <b/>
        <sz val="14"/>
        <rFont val="Arial"/>
        <family val="2"/>
      </rPr>
      <t xml:space="preserve"> </t>
    </r>
    <r>
      <rPr>
        <b/>
        <sz val="11"/>
        <rFont val="Arial"/>
        <family val="2"/>
      </rPr>
      <t>100% OK + ECN</t>
    </r>
  </si>
  <si>
    <r>
      <t>Stream18) =&gt;</t>
    </r>
    <r>
      <rPr>
        <b/>
        <sz val="14"/>
        <rFont val="Arial"/>
        <family val="2"/>
      </rPr>
      <t xml:space="preserve"> </t>
    </r>
    <r>
      <rPr>
        <b/>
        <sz val="11"/>
        <rFont val="Arial"/>
        <family val="2"/>
      </rPr>
      <t>Rotor/Hsg./PCB problem</t>
    </r>
  </si>
  <si>
    <r>
      <t>S</t>
    </r>
    <r>
      <rPr>
        <b/>
        <sz val="11"/>
        <rFont val="Arial"/>
        <family val="2"/>
      </rPr>
      <t>tep 1 - Determine Product Volume and Mix</t>
    </r>
  </si>
  <si>
    <r>
      <t>T</t>
    </r>
    <r>
      <rPr>
        <sz val="11"/>
        <rFont val="Arial"/>
        <family val="2"/>
      </rPr>
      <t>hese categories represent marketing's definition of product groupings and correspond roughly to divisions in the company's product catalog.</t>
    </r>
  </si>
  <si>
    <r>
      <t>W</t>
    </r>
    <r>
      <rPr>
        <sz val="11"/>
        <rFont val="Arial"/>
        <family val="2"/>
      </rPr>
      <t>ithin each product category, representative parts were identified.  For example, the shelving product category includes shelving units that vary by depth, width, height, number of shelves, back panel configuration, and end panel configuration.  A single shelf unit - 18 inches deep, 36 inches wide, and 7 feet high with six shelves and no back or side panel - was selected to represent all shelf units.</t>
    </r>
  </si>
  <si>
    <r>
      <t>T</t>
    </r>
    <r>
      <rPr>
        <sz val="11"/>
        <rFont val="Arial"/>
        <family val="2"/>
      </rPr>
      <t>hen, the complete bill of materials was exploded for each product, and process data was gathered for each part.</t>
    </r>
  </si>
  <si>
    <r>
      <t>P</t>
    </r>
    <r>
      <rPr>
        <sz val="11"/>
        <rFont val="Arial"/>
        <family val="2"/>
      </rPr>
      <t>rocess times (run time and setup time) for each part are identified.</t>
    </r>
  </si>
  <si>
    <r>
      <t>S</t>
    </r>
    <r>
      <rPr>
        <b/>
        <sz val="11"/>
        <rFont val="Arial"/>
        <family val="2"/>
      </rPr>
      <t>tep 3 - Identify Product / Part Families</t>
    </r>
  </si>
  <si>
    <r>
      <t>T</t>
    </r>
    <r>
      <rPr>
        <sz val="11"/>
        <rFont val="Arial"/>
        <family val="2"/>
      </rPr>
      <t xml:space="preserve">he purpose of Step 3 is to group the product categories identified in Step 1 so that a manufacturing cell can be created for each part or product family. </t>
    </r>
  </si>
  <si>
    <r>
      <t>A</t>
    </r>
    <r>
      <rPr>
        <sz val="11"/>
        <rFont val="Arial"/>
        <family val="2"/>
      </rPr>
      <t>fter extensive analysis, the company decided that product-focused (rather than part-family-focused) cells were appropriate.  The deciding factor was process technology.</t>
    </r>
  </si>
  <si>
    <r>
      <t>W</t>
    </r>
    <r>
      <rPr>
        <sz val="11"/>
        <rFont val="Arial"/>
        <family val="2"/>
      </rPr>
      <t>ith the soft-tooled technologies, there were no clear differences in the types of equipment required to produce different parts or products.  However, almost all of the hard-tooled applications were product-oriented. For example, separate roll forming equipment and tooling had been established for the uprights associated with each type of pallet rack and shelving.  The decision to retain certain hard-tooled processes in the cells drove the product focus.</t>
    </r>
  </si>
  <si>
    <r>
      <t>I</t>
    </r>
    <r>
      <rPr>
        <sz val="11"/>
        <rFont val="Arial"/>
        <family val="2"/>
      </rPr>
      <t>n other applications, it may not be most appropriate to create product focused cells.  Other bases for grouping parts or products into families include factors such as material type and thickness; common routings; and part size, configuration, and geometry.</t>
    </r>
  </si>
  <si>
    <r>
      <t>B</t>
    </r>
    <r>
      <rPr>
        <sz val="11"/>
        <rFont val="Arial"/>
        <family val="2"/>
      </rPr>
      <t>ecause this punching technology represented a significant investment for the company, it sacrificed a little on the ideal of producing a product from start to finish within the cell in favor of some practical economic considerations.</t>
    </r>
  </si>
  <si>
    <r>
      <t>T</t>
    </r>
    <r>
      <rPr>
        <sz val="11"/>
        <rFont val="Arial"/>
        <family val="2"/>
      </rPr>
      <t>he left column lists the hard-tooled process technologies it employed in the past.  The right column lists the new, more flexible process technologies integrated into the cellular operations.</t>
    </r>
  </si>
  <si>
    <r>
      <t>N</t>
    </r>
    <r>
      <rPr>
        <sz val="11"/>
        <rFont val="Arial"/>
        <family val="2"/>
      </rPr>
      <t xml:space="preserve">ote that hard-tooled technologies were retained in several instances.  Over time, the company had engineered some creative and effective tooling approaches. </t>
    </r>
  </si>
  <si>
    <r>
      <t>W</t>
    </r>
    <r>
      <rPr>
        <sz val="11"/>
        <rFont val="Arial"/>
        <family val="2"/>
      </rPr>
      <t>ith these approaches, certain high-volume products (standard shelf sizes, for example) could be produced effectively on a hard-tooled line retained in the cell.</t>
    </r>
  </si>
  <si>
    <r>
      <t>T</t>
    </r>
    <r>
      <rPr>
        <sz val="11"/>
        <rFont val="Arial"/>
        <family val="2"/>
      </rPr>
      <t>o truly integrate these operations into a cellular manufacturing environment, later setup reduction efforts (encompassing both hard- and soft-tooled processes) were added to the overall implementation plan.</t>
    </r>
  </si>
  <si>
    <r>
      <t>T</t>
    </r>
    <r>
      <rPr>
        <sz val="11"/>
        <rFont val="Arial"/>
        <family val="2"/>
      </rPr>
      <t>his cell is typical of most other cells created by the company.</t>
    </r>
  </si>
  <si>
    <r>
      <t>P</t>
    </r>
    <r>
      <rPr>
        <sz val="11"/>
        <rFont val="Arial"/>
        <family val="2"/>
      </rPr>
      <t>arts enter the cell either directly from raw materials or from the punching cell.  They are punched, formed, and welded within the cell.  They exit the cell for paint and then return to the same cell for final assembly.</t>
    </r>
  </si>
  <si>
    <r>
      <t>T</t>
    </r>
    <r>
      <rPr>
        <sz val="11"/>
        <rFont val="Arial"/>
        <family val="2"/>
      </rPr>
      <t>o determine the equipment requirements in each cell, overall process time was calculated from projected volumes and expected lot sizes.  This step required considerable application of engineering experience to determine setup and run times for operations transferred from the hard-tooled to the computer numerically controlled (CNC) equipment.</t>
    </r>
  </si>
  <si>
    <r>
      <t>T</t>
    </r>
    <r>
      <rPr>
        <sz val="11"/>
        <rFont val="Arial"/>
        <family val="2"/>
      </rPr>
      <t>he conceptual cells roughly approximate the physical size of the cell and equipment items in it to facilitate the plant layout process in Step 6.  The intent of creating a conceptual cell layout is to test the feasibility of the cell concept and to take a quick cut at the space and configuration requirements of the cell.</t>
    </r>
  </si>
  <si>
    <r>
      <t>S</t>
    </r>
    <r>
      <rPr>
        <b/>
        <sz val="11"/>
        <rFont val="Arial"/>
        <family val="2"/>
      </rPr>
      <t>tep 6 - Create Layout for Manufacturing Cells and Plant</t>
    </r>
  </si>
  <si>
    <r>
      <t>A</t>
    </r>
    <r>
      <rPr>
        <sz val="11"/>
        <rFont val="Arial"/>
        <family val="2"/>
      </rPr>
      <t xml:space="preserve"> layout is created in two steps.  First, a macro layout planning process optimizes the location of each cell with respect to the other functional activity areas in the plant.  This is done by carefully considering all material flow and other nonflow relationships between the different areas.</t>
    </r>
  </si>
  <si>
    <r>
      <t>S</t>
    </r>
    <r>
      <rPr>
        <b/>
        <sz val="11"/>
        <rFont val="Arial"/>
        <family val="2"/>
      </rPr>
      <t>tep 2 - VSM Generated &amp; Time study for Process Times of Representative Parts</t>
    </r>
  </si>
  <si>
    <t>Process flow mapping with all options (80/20 rules)</t>
  </si>
  <si>
    <t>six steps approach for identifying and creating manufacturing cells</t>
  </si>
  <si>
    <r>
      <t>S</t>
    </r>
    <r>
      <rPr>
        <b/>
        <sz val="11"/>
        <rFont val="Arial"/>
        <family val="2"/>
      </rPr>
      <t>tep 4 - Identify Alternative Process Technologies</t>
    </r>
  </si>
  <si>
    <r>
      <t>S</t>
    </r>
    <r>
      <rPr>
        <b/>
        <sz val="11"/>
        <rFont val="Arial"/>
        <family val="2"/>
      </rPr>
      <t>tep 5 - Develop Conceptual Manufacturing Cells</t>
    </r>
  </si>
  <si>
    <r>
      <t>Example at</t>
    </r>
    <r>
      <rPr>
        <sz val="11"/>
        <rFont val="Arial"/>
        <family val="2"/>
      </rPr>
      <t xml:space="preserve"> this stage, the company also decided to create a punching cell that would deliver punched parts in the flat to each of the product specific cells.  Although two product cells contained dedicated CNC turret punches, none of the other cells had enough volume to fully load a turret punch.</t>
    </r>
  </si>
  <si>
    <t># product/day</t>
  </si>
  <si>
    <t>Takt Hr/Product</t>
  </si>
  <si>
    <t>Takt min/product</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</si>
</sst>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0"/>
    <numFmt numFmtId="174" formatCode="0.000"/>
    <numFmt numFmtId="175" formatCode="0.00000"/>
    <numFmt numFmtId="176" formatCode="&quot;Yes&quot;;&quot;Yes&quot;;&quot;No&quot;"/>
    <numFmt numFmtId="177" formatCode="&quot;True&quot;;&quot;True&quot;;&quot;False&quot;"/>
    <numFmt numFmtId="178" formatCode="&quot;On&quot;;&quot;On&quot;;&quot;Off&quot;"/>
    <numFmt numFmtId="179" formatCode="0.000000"/>
    <numFmt numFmtId="180" formatCode="m/d/yyyy"/>
    <numFmt numFmtId="181" formatCode="mmm\-yyyy"/>
    <numFmt numFmtId="182" formatCode="_(&quot;$&quot;* #,##0.0_);_(&quot;$&quot;* \(#,##0.0\);_(&quot;$&quot;* &quot;-&quot;??_);_(@_)"/>
    <numFmt numFmtId="183" formatCode="_(&quot;$&quot;* #,##0_);_(&quot;$&quot;* \(#,##0\);_(&quot;$&quot;* &quot;-&quot;??_);_(@_)"/>
    <numFmt numFmtId="184" formatCode="_(&quot;$&quot;* #,##0.000_);_(&quot;$&quot;* \(#,##0.000\);_(&quot;$&quot;* &quot;-&quot;??_);_(@_)"/>
    <numFmt numFmtId="185" formatCode="_(&quot;$&quot;* #,##0.0000_);_(&quot;$&quot;* \(#,##0.0000\);_(&quot;$&quot;* &quot;-&quot;??_);_(@_)"/>
    <numFmt numFmtId="186" formatCode="mmmm\ d\,\ yyyy"/>
    <numFmt numFmtId="187" formatCode="0.0000000"/>
    <numFmt numFmtId="188" formatCode="0.0%"/>
  </numFmts>
  <fonts count="71">
    <font>
      <sz val="11"/>
      <name val="Arial"/>
      <family val="0"/>
    </font>
    <font>
      <b/>
      <sz val="11"/>
      <name val="Arial"/>
      <family val="2"/>
    </font>
    <font>
      <b/>
      <sz val="16"/>
      <name val="Arial"/>
      <family val="2"/>
    </font>
    <font>
      <b/>
      <sz val="20"/>
      <name val="Arial"/>
      <family val="2"/>
    </font>
    <font>
      <b/>
      <sz val="11"/>
      <color indexed="10"/>
      <name val="Arial"/>
      <family val="2"/>
    </font>
    <font>
      <b/>
      <sz val="12"/>
      <name val="Arial"/>
      <family val="2"/>
    </font>
    <font>
      <b/>
      <sz val="14"/>
      <name val="Arial"/>
      <family val="2"/>
    </font>
    <font>
      <b/>
      <sz val="9"/>
      <name val="Arial"/>
      <family val="2"/>
    </font>
    <font>
      <b/>
      <sz val="11"/>
      <color indexed="12"/>
      <name val="Arial"/>
      <family val="2"/>
    </font>
    <font>
      <b/>
      <u val="single"/>
      <sz val="14"/>
      <color indexed="12"/>
      <name val="Arial"/>
      <family val="2"/>
    </font>
    <font>
      <b/>
      <u val="single"/>
      <sz val="11"/>
      <color indexed="12"/>
      <name val="Arial"/>
      <family val="2"/>
    </font>
    <font>
      <b/>
      <u val="single"/>
      <sz val="10"/>
      <name val="Arial"/>
      <family val="2"/>
    </font>
    <font>
      <b/>
      <u val="single"/>
      <sz val="11"/>
      <name val="Arial"/>
      <family val="2"/>
    </font>
    <font>
      <b/>
      <u val="single"/>
      <sz val="14"/>
      <name val="Arial"/>
      <family val="2"/>
    </font>
    <font>
      <b/>
      <sz val="11"/>
      <color indexed="8"/>
      <name val="Arial"/>
      <family val="2"/>
    </font>
    <font>
      <b/>
      <sz val="11"/>
      <color indexed="17"/>
      <name val="Arial"/>
      <family val="2"/>
    </font>
    <font>
      <b/>
      <sz val="12"/>
      <color indexed="10"/>
      <name val="Arial"/>
      <family val="2"/>
    </font>
    <font>
      <b/>
      <sz val="8"/>
      <name val="Arial"/>
      <family val="2"/>
    </font>
    <font>
      <b/>
      <sz val="14"/>
      <color indexed="12"/>
      <name val="Arial"/>
      <family val="2"/>
    </font>
    <font>
      <u val="single"/>
      <sz val="16"/>
      <color indexed="12"/>
      <name val="Times New Roman"/>
      <family val="1"/>
    </font>
    <font>
      <sz val="14"/>
      <name val="Times New Roman"/>
      <family val="1"/>
    </font>
    <font>
      <sz val="7"/>
      <name val="Times New Roman"/>
      <family val="1"/>
    </font>
    <font>
      <sz val="14"/>
      <name val="Symbol"/>
      <family val="1"/>
    </font>
    <font>
      <sz val="10"/>
      <name val="Arial"/>
      <family val="0"/>
    </font>
    <font>
      <u val="single"/>
      <sz val="10"/>
      <color indexed="36"/>
      <name val="Arial"/>
      <family val="0"/>
    </font>
    <font>
      <u val="single"/>
      <sz val="10"/>
      <color indexed="12"/>
      <name val="Arial"/>
      <family val="0"/>
    </font>
    <font>
      <sz val="11"/>
      <color indexed="12"/>
      <name val="Arial"/>
      <family val="2"/>
    </font>
    <font>
      <b/>
      <sz val="14"/>
      <color indexed="10"/>
      <name val="Arial"/>
      <family val="2"/>
    </font>
    <font>
      <b/>
      <sz val="16"/>
      <color indexed="12"/>
      <name val="Arial"/>
      <family val="2"/>
    </font>
    <font>
      <b/>
      <sz val="12"/>
      <color indexed="17"/>
      <name val="Arial"/>
      <family val="2"/>
    </font>
    <font>
      <b/>
      <u val="single"/>
      <sz val="12"/>
      <color indexed="10"/>
      <name val="Arial"/>
      <family val="2"/>
    </font>
    <font>
      <b/>
      <sz val="12"/>
      <color indexed="20"/>
      <name val="Arial"/>
      <family val="2"/>
    </font>
    <font>
      <b/>
      <sz val="11"/>
      <color indexed="2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6"/>
      <color indexed="8"/>
      <name val="Arial"/>
      <family val="0"/>
    </font>
    <font>
      <b/>
      <sz val="14"/>
      <color indexed="8"/>
      <name val="Arial"/>
      <family val="0"/>
    </font>
    <font>
      <b/>
      <sz val="18"/>
      <color indexed="12"/>
      <name val="Arial"/>
      <family val="0"/>
    </font>
    <font>
      <b/>
      <sz val="24"/>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22"/>
        <bgColor indexed="64"/>
      </patternFill>
    </fill>
  </fills>
  <borders count="1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style="double"/>
      <right>
        <color indexed="63"/>
      </right>
      <top>
        <color indexed="63"/>
      </top>
      <bottom style="dotted"/>
    </border>
    <border>
      <left>
        <color indexed="63"/>
      </left>
      <right>
        <color indexed="63"/>
      </right>
      <top style="dotted"/>
      <bottom>
        <color indexed="63"/>
      </bottom>
    </border>
    <border>
      <left>
        <color indexed="63"/>
      </left>
      <right style="double"/>
      <top style="dotted"/>
      <bottom>
        <color indexed="63"/>
      </bottom>
    </border>
    <border>
      <left>
        <color indexed="63"/>
      </left>
      <right>
        <color indexed="63"/>
      </right>
      <top style="thin"/>
      <bottom style="double"/>
    </border>
    <border>
      <left>
        <color indexed="63"/>
      </left>
      <right style="thin"/>
      <top>
        <color indexed="63"/>
      </top>
      <bottom style="double"/>
    </border>
    <border>
      <left style="thin"/>
      <right>
        <color indexed="63"/>
      </right>
      <top>
        <color indexed="63"/>
      </top>
      <bottom style="double"/>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double"/>
    </border>
    <border>
      <left>
        <color indexed="63"/>
      </left>
      <right style="medium"/>
      <top style="thin"/>
      <bottom style="double"/>
    </border>
    <border>
      <left>
        <color indexed="63"/>
      </left>
      <right>
        <color indexed="63"/>
      </right>
      <top>
        <color indexed="63"/>
      </top>
      <bottom style="medium"/>
    </border>
    <border>
      <left style="double"/>
      <right style="medium"/>
      <top>
        <color indexed="63"/>
      </top>
      <bottom>
        <color indexed="63"/>
      </bottom>
    </border>
    <border>
      <left style="double"/>
      <right style="medium"/>
      <top>
        <color indexed="63"/>
      </top>
      <bottom style="double"/>
    </border>
    <border>
      <left>
        <color indexed="63"/>
      </left>
      <right style="double"/>
      <top>
        <color indexed="63"/>
      </top>
      <bottom style="medium"/>
    </border>
    <border>
      <left>
        <color indexed="63"/>
      </left>
      <right style="medium"/>
      <top>
        <color indexed="63"/>
      </top>
      <bottom style="double"/>
    </border>
    <border>
      <left style="double"/>
      <right style="medium"/>
      <top style="thick"/>
      <bottom>
        <color indexed="63"/>
      </bottom>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color indexed="63"/>
      </left>
      <right style="thin"/>
      <top style="thick"/>
      <bottom>
        <color indexed="63"/>
      </bottom>
    </border>
    <border>
      <left style="thin"/>
      <right>
        <color indexed="63"/>
      </right>
      <top style="thick"/>
      <bottom>
        <color indexed="63"/>
      </bottom>
    </border>
    <border>
      <left>
        <color indexed="63"/>
      </left>
      <right style="double"/>
      <top style="thick"/>
      <bottom>
        <color indexed="63"/>
      </bottom>
    </border>
    <border>
      <left style="thin"/>
      <right style="thin"/>
      <top style="thin"/>
      <bottom style="double"/>
    </border>
    <border>
      <left>
        <color indexed="63"/>
      </left>
      <right style="double"/>
      <top style="thin"/>
      <bottom style="double"/>
    </border>
    <border>
      <left style="medium"/>
      <right>
        <color indexed="63"/>
      </right>
      <top>
        <color indexed="63"/>
      </top>
      <bottom style="medium"/>
    </border>
    <border>
      <left>
        <color indexed="63"/>
      </left>
      <right>
        <color indexed="63"/>
      </right>
      <top>
        <color indexed="63"/>
      </top>
      <bottom style="thick"/>
    </border>
    <border>
      <left style="medium"/>
      <right>
        <color indexed="63"/>
      </right>
      <top>
        <color indexed="63"/>
      </top>
      <bottom style="double"/>
    </border>
    <border>
      <left>
        <color indexed="63"/>
      </left>
      <right style="double"/>
      <top style="double"/>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color indexed="63"/>
      </top>
      <bottom style="dotted"/>
    </border>
    <border>
      <left style="medium"/>
      <right style="medium"/>
      <top style="medium"/>
      <bottom style="medium"/>
    </border>
    <border>
      <left style="double"/>
      <right>
        <color indexed="63"/>
      </right>
      <top>
        <color indexed="63"/>
      </top>
      <bottom style="thick"/>
    </border>
    <border>
      <left style="thin"/>
      <right style="medium"/>
      <top style="medium"/>
      <bottom style="thin"/>
    </border>
    <border>
      <left style="thin"/>
      <right style="medium"/>
      <top style="thin"/>
      <bottom style="thin"/>
    </border>
    <border>
      <left style="thin"/>
      <right style="medium"/>
      <top style="thin"/>
      <bottom style="medium"/>
    </border>
    <border>
      <left style="double"/>
      <right>
        <color indexed="63"/>
      </right>
      <top style="dotted"/>
      <bottom>
        <color indexed="63"/>
      </bottom>
    </border>
    <border>
      <left style="medium"/>
      <right>
        <color indexed="63"/>
      </right>
      <top>
        <color indexed="63"/>
      </top>
      <bottom style="dotted"/>
    </border>
    <border>
      <left>
        <color indexed="63"/>
      </left>
      <right style="double"/>
      <top>
        <color indexed="63"/>
      </top>
      <bottom style="dotted"/>
    </border>
    <border>
      <left>
        <color indexed="63"/>
      </left>
      <right style="medium"/>
      <top>
        <color indexed="63"/>
      </top>
      <bottom style="dotted"/>
    </border>
    <border>
      <left>
        <color indexed="63"/>
      </left>
      <right>
        <color indexed="63"/>
      </right>
      <top style="thick"/>
      <bottom style="thin"/>
    </border>
    <border>
      <left style="thin"/>
      <right style="thin"/>
      <top style="medium"/>
      <bottom>
        <color indexed="63"/>
      </bottom>
    </border>
    <border>
      <left>
        <color indexed="63"/>
      </left>
      <right style="double"/>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color indexed="63"/>
      </left>
      <right style="medium"/>
      <top>
        <color indexed="63"/>
      </top>
      <bottom style="medium"/>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ck"/>
      <right>
        <color indexed="63"/>
      </right>
      <top style="thick"/>
      <bottom style="thin"/>
    </border>
    <border>
      <left>
        <color indexed="63"/>
      </left>
      <right style="thin"/>
      <top style="thick"/>
      <bottom style="thin"/>
    </border>
    <border>
      <left>
        <color indexed="63"/>
      </left>
      <right style="thick"/>
      <top style="thick"/>
      <bottom style="thin"/>
    </border>
    <border>
      <left style="thick"/>
      <right>
        <color indexed="63"/>
      </right>
      <top style="thin"/>
      <bottom>
        <color indexed="63"/>
      </bottom>
    </border>
    <border>
      <left>
        <color indexed="63"/>
      </left>
      <right style="thin"/>
      <top>
        <color indexed="63"/>
      </top>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medium"/>
    </border>
    <border>
      <left>
        <color indexed="63"/>
      </left>
      <right style="thin"/>
      <top>
        <color indexed="63"/>
      </top>
      <bottom style="medium"/>
    </border>
    <border>
      <left>
        <color indexed="63"/>
      </left>
      <right style="thick"/>
      <top>
        <color indexed="63"/>
      </top>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style="medium"/>
    </border>
    <border>
      <left style="medium"/>
      <right style="thin"/>
      <top style="medium"/>
      <bottom style="hair"/>
    </border>
    <border>
      <left>
        <color indexed="63"/>
      </left>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color indexed="63"/>
      </left>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thin"/>
      <top>
        <color indexed="63"/>
      </top>
      <bottom style="medium"/>
    </border>
    <border>
      <left style="thin"/>
      <right style="medium"/>
      <top>
        <color indexed="63"/>
      </top>
      <bottom style="medium"/>
    </border>
    <border>
      <left style="double"/>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medium"/>
      <top style="medium"/>
      <bottom>
        <color indexed="63"/>
      </bottom>
    </border>
    <border>
      <left style="thin"/>
      <right style="medium"/>
      <top style="medium"/>
      <bottom>
        <color indexed="63"/>
      </bottom>
    </border>
    <border>
      <left style="double"/>
      <right style="medium"/>
      <top style="medium"/>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color indexed="63"/>
      </left>
      <right>
        <color indexed="63"/>
      </right>
      <top>
        <color indexed="63"/>
      </top>
      <bottom style="hair"/>
    </border>
    <border>
      <left>
        <color indexed="63"/>
      </left>
      <right style="double"/>
      <top>
        <color indexed="63"/>
      </top>
      <bottom style="hair"/>
    </border>
    <border>
      <left style="thick"/>
      <right>
        <color indexed="63"/>
      </right>
      <top style="thick"/>
      <bottom>
        <color indexed="63"/>
      </bottom>
    </border>
    <border>
      <left style="thick"/>
      <right>
        <color indexed="63"/>
      </right>
      <top>
        <color indexed="63"/>
      </top>
      <bottom style="thin"/>
    </border>
    <border>
      <left>
        <color indexed="63"/>
      </left>
      <right style="thin"/>
      <top style="medium"/>
      <bottom style="medium"/>
    </border>
    <border>
      <left style="thin"/>
      <right>
        <color indexed="63"/>
      </right>
      <top style="medium"/>
      <bottom style="medium"/>
    </border>
    <border>
      <left style="thick"/>
      <right>
        <color indexed="63"/>
      </right>
      <top style="medium"/>
      <bottom>
        <color indexed="63"/>
      </bottom>
    </border>
    <border>
      <left style="thick"/>
      <right>
        <color indexed="63"/>
      </right>
      <top>
        <color indexed="63"/>
      </top>
      <bottom style="double"/>
    </border>
    <border>
      <left>
        <color indexed="63"/>
      </left>
      <right style="thin"/>
      <top style="thin"/>
      <bottom style="double"/>
    </border>
    <border>
      <left style="thin"/>
      <right>
        <color indexed="63"/>
      </right>
      <top style="thin"/>
      <bottom style="double"/>
    </border>
    <border>
      <left style="thick"/>
      <right>
        <color indexed="63"/>
      </right>
      <top style="thin"/>
      <bottom style="double"/>
    </border>
    <border>
      <left style="thin"/>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4"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5"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23"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56">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
    </xf>
    <xf numFmtId="0" fontId="1" fillId="0" borderId="0" xfId="0" applyFont="1" applyBorder="1" applyAlignment="1">
      <alignment horizontal="center"/>
    </xf>
    <xf numFmtId="0" fontId="1" fillId="0" borderId="0" xfId="0" applyFont="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11" xfId="0" applyFont="1" applyBorder="1" applyAlignment="1">
      <alignmen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xf>
    <xf numFmtId="0" fontId="1" fillId="0" borderId="15" xfId="0" applyFont="1" applyBorder="1" applyAlignment="1">
      <alignment horizontal="left"/>
    </xf>
    <xf numFmtId="0" fontId="1" fillId="0" borderId="16" xfId="0" applyFont="1" applyBorder="1" applyAlignment="1">
      <alignment horizontal="left"/>
    </xf>
    <xf numFmtId="0" fontId="1" fillId="0" borderId="17"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8" xfId="0" applyFont="1" applyBorder="1" applyAlignment="1">
      <alignment/>
    </xf>
    <xf numFmtId="0" fontId="1" fillId="0" borderId="18" xfId="0" applyFont="1" applyBorder="1" applyAlignment="1">
      <alignment horizontal="left"/>
    </xf>
    <xf numFmtId="0" fontId="1" fillId="0" borderId="19" xfId="0" applyFont="1" applyBorder="1" applyAlignment="1">
      <alignment/>
    </xf>
    <xf numFmtId="0" fontId="1" fillId="0" borderId="0" xfId="0" applyFont="1" applyBorder="1" applyAlignment="1">
      <alignment horizontal="left"/>
    </xf>
    <xf numFmtId="0" fontId="1" fillId="0" borderId="20" xfId="0" applyFont="1" applyBorder="1" applyAlignment="1">
      <alignment/>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xf>
    <xf numFmtId="0" fontId="1" fillId="0" borderId="21" xfId="0" applyFont="1" applyBorder="1" applyAlignment="1">
      <alignment horizontal="left"/>
    </xf>
    <xf numFmtId="0" fontId="4" fillId="0" borderId="19" xfId="0" applyFont="1" applyBorder="1" applyAlignment="1">
      <alignment horizontal="center"/>
    </xf>
    <xf numFmtId="0" fontId="4" fillId="0" borderId="20" xfId="0" applyFont="1" applyBorder="1" applyAlignment="1">
      <alignment horizontal="center"/>
    </xf>
    <xf numFmtId="0" fontId="4" fillId="0" borderId="0" xfId="0" applyFont="1" applyAlignment="1">
      <alignment horizontal="center"/>
    </xf>
    <xf numFmtId="0" fontId="1" fillId="0" borderId="22" xfId="0" applyFont="1" applyBorder="1" applyAlignment="1">
      <alignment horizontal="center"/>
    </xf>
    <xf numFmtId="0" fontId="6" fillId="0" borderId="23" xfId="0" applyFont="1" applyBorder="1" applyAlignment="1">
      <alignment/>
    </xf>
    <xf numFmtId="0" fontId="6" fillId="0" borderId="24" xfId="0" applyFont="1" applyBorder="1" applyAlignment="1">
      <alignment/>
    </xf>
    <xf numFmtId="0" fontId="6" fillId="0" borderId="0" xfId="0" applyFont="1" applyAlignment="1">
      <alignment/>
    </xf>
    <xf numFmtId="0" fontId="6" fillId="0" borderId="0" xfId="0" applyFont="1" applyAlignment="1">
      <alignment horizontal="center"/>
    </xf>
    <xf numFmtId="0" fontId="6" fillId="0" borderId="0" xfId="0" applyFont="1" applyFill="1" applyBorder="1" applyAlignment="1">
      <alignment horizontal="left"/>
    </xf>
    <xf numFmtId="0" fontId="6" fillId="0" borderId="0" xfId="0" applyFont="1" applyBorder="1" applyAlignment="1">
      <alignment/>
    </xf>
    <xf numFmtId="0" fontId="7" fillId="0" borderId="0" xfId="0" applyFont="1" applyBorder="1" applyAlignment="1">
      <alignment horizontal="left"/>
    </xf>
    <xf numFmtId="0" fontId="7" fillId="0" borderId="0" xfId="0" applyFont="1"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horizontal="left"/>
    </xf>
    <xf numFmtId="0" fontId="1" fillId="0" borderId="27" xfId="0" applyFont="1" applyBorder="1" applyAlignment="1">
      <alignment/>
    </xf>
    <xf numFmtId="0" fontId="1" fillId="0" borderId="28" xfId="0" applyFont="1" applyBorder="1" applyAlignment="1">
      <alignment/>
    </xf>
    <xf numFmtId="0" fontId="1" fillId="0" borderId="29" xfId="0" applyFont="1" applyBorder="1" applyAlignment="1">
      <alignment/>
    </xf>
    <xf numFmtId="0" fontId="1" fillId="0" borderId="30" xfId="0" applyFont="1" applyBorder="1" applyAlignment="1">
      <alignment horizontal="left"/>
    </xf>
    <xf numFmtId="0" fontId="1" fillId="0" borderId="31" xfId="0" applyFont="1" applyBorder="1" applyAlignment="1">
      <alignment/>
    </xf>
    <xf numFmtId="0" fontId="1" fillId="0" borderId="30" xfId="0" applyFont="1" applyBorder="1" applyAlignment="1">
      <alignment/>
    </xf>
    <xf numFmtId="0" fontId="1" fillId="0" borderId="32" xfId="0" applyFont="1" applyBorder="1" applyAlignment="1">
      <alignment/>
    </xf>
    <xf numFmtId="0" fontId="1" fillId="0" borderId="33" xfId="0" applyFont="1" applyBorder="1" applyAlignment="1">
      <alignment/>
    </xf>
    <xf numFmtId="0" fontId="1" fillId="0" borderId="34" xfId="0" applyFont="1" applyBorder="1" applyAlignment="1">
      <alignment/>
    </xf>
    <xf numFmtId="0" fontId="7" fillId="0" borderId="20" xfId="0" applyFont="1" applyBorder="1" applyAlignment="1">
      <alignment/>
    </xf>
    <xf numFmtId="0" fontId="7" fillId="0" borderId="34" xfId="0" applyFont="1" applyBorder="1" applyAlignment="1">
      <alignment/>
    </xf>
    <xf numFmtId="0" fontId="8" fillId="0" borderId="35" xfId="0" applyFont="1" applyBorder="1" applyAlignment="1">
      <alignment horizontal="center"/>
    </xf>
    <xf numFmtId="0" fontId="8" fillId="0" borderId="36" xfId="0" applyFont="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center"/>
    </xf>
    <xf numFmtId="1" fontId="1" fillId="0" borderId="0" xfId="0" applyNumberFormat="1" applyFont="1" applyFill="1" applyBorder="1" applyAlignment="1">
      <alignment horizontal="center"/>
    </xf>
    <xf numFmtId="0" fontId="7" fillId="0" borderId="37" xfId="0" applyFont="1" applyBorder="1" applyAlignment="1">
      <alignment/>
    </xf>
    <xf numFmtId="0" fontId="7" fillId="0" borderId="34" xfId="0" applyFont="1" applyBorder="1" applyAlignment="1">
      <alignment horizontal="left"/>
    </xf>
    <xf numFmtId="0" fontId="1" fillId="0" borderId="38" xfId="0" applyFont="1" applyBorder="1" applyAlignment="1">
      <alignment/>
    </xf>
    <xf numFmtId="0" fontId="8" fillId="0" borderId="39" xfId="0" applyFont="1" applyBorder="1" applyAlignment="1">
      <alignment horizontal="center"/>
    </xf>
    <xf numFmtId="0" fontId="8" fillId="0" borderId="40" xfId="0" applyFont="1" applyBorder="1" applyAlignment="1">
      <alignment/>
    </xf>
    <xf numFmtId="0" fontId="1" fillId="0" borderId="41" xfId="0" applyFont="1" applyBorder="1" applyAlignment="1">
      <alignment/>
    </xf>
    <xf numFmtId="0" fontId="1" fillId="0" borderId="42" xfId="0" applyFont="1" applyBorder="1" applyAlignment="1">
      <alignment/>
    </xf>
    <xf numFmtId="0" fontId="1" fillId="0" borderId="40" xfId="0" applyFont="1" applyBorder="1" applyAlignment="1">
      <alignment horizontal="left"/>
    </xf>
    <xf numFmtId="0" fontId="1" fillId="0" borderId="41" xfId="0" applyFont="1" applyBorder="1" applyAlignment="1">
      <alignment horizontal="left"/>
    </xf>
    <xf numFmtId="0" fontId="1" fillId="0" borderId="43" xfId="0" applyFont="1" applyBorder="1" applyAlignment="1">
      <alignment/>
    </xf>
    <xf numFmtId="0" fontId="1" fillId="0" borderId="44" xfId="0" applyFont="1" applyBorder="1" applyAlignment="1">
      <alignment/>
    </xf>
    <xf numFmtId="0" fontId="7" fillId="0" borderId="41" xfId="0" applyFont="1" applyBorder="1" applyAlignment="1">
      <alignment/>
    </xf>
    <xf numFmtId="0" fontId="7" fillId="0" borderId="45" xfId="0" applyFont="1" applyBorder="1" applyAlignment="1">
      <alignment/>
    </xf>
    <xf numFmtId="0" fontId="0" fillId="0" borderId="0" xfId="0" applyBorder="1" applyAlignment="1">
      <alignment/>
    </xf>
    <xf numFmtId="0" fontId="4" fillId="0" borderId="0" xfId="0" applyFont="1" applyFill="1" applyBorder="1" applyAlignment="1">
      <alignment horizontal="center"/>
    </xf>
    <xf numFmtId="0" fontId="8" fillId="0" borderId="46" xfId="0" applyFont="1" applyBorder="1" applyAlignment="1">
      <alignment horizontal="center"/>
    </xf>
    <xf numFmtId="0" fontId="8" fillId="0" borderId="47" xfId="0" applyFont="1" applyBorder="1" applyAlignment="1">
      <alignment horizontal="center"/>
    </xf>
    <xf numFmtId="0" fontId="6" fillId="0" borderId="20" xfId="0" applyFont="1" applyBorder="1" applyAlignment="1">
      <alignment/>
    </xf>
    <xf numFmtId="0" fontId="6" fillId="0" borderId="19" xfId="0" applyFont="1" applyBorder="1" applyAlignment="1">
      <alignment/>
    </xf>
    <xf numFmtId="0" fontId="5" fillId="0" borderId="0" xfId="0" applyFont="1" applyBorder="1" applyAlignment="1">
      <alignment/>
    </xf>
    <xf numFmtId="0" fontId="5" fillId="0" borderId="34" xfId="0" applyFont="1" applyBorder="1" applyAlignment="1">
      <alignment/>
    </xf>
    <xf numFmtId="0" fontId="1" fillId="0" borderId="48" xfId="0" applyFont="1" applyBorder="1" applyAlignment="1">
      <alignment/>
    </xf>
    <xf numFmtId="2" fontId="1" fillId="0" borderId="0" xfId="0" applyNumberFormat="1" applyFont="1" applyBorder="1" applyAlignment="1">
      <alignment/>
    </xf>
    <xf numFmtId="0" fontId="1" fillId="0" borderId="13" xfId="0" applyFont="1" applyBorder="1" applyAlignment="1">
      <alignment horizontal="right"/>
    </xf>
    <xf numFmtId="0" fontId="1" fillId="0" borderId="49" xfId="0" applyFont="1" applyBorder="1" applyAlignment="1">
      <alignment horizontal="center"/>
    </xf>
    <xf numFmtId="0" fontId="1" fillId="0" borderId="50" xfId="0" applyFont="1" applyBorder="1" applyAlignment="1">
      <alignment/>
    </xf>
    <xf numFmtId="0" fontId="1" fillId="0" borderId="0" xfId="0" applyFont="1" applyFill="1" applyBorder="1" applyAlignment="1">
      <alignment/>
    </xf>
    <xf numFmtId="0" fontId="6" fillId="0" borderId="0" xfId="0" applyFont="1" applyFill="1" applyBorder="1" applyAlignment="1">
      <alignment/>
    </xf>
    <xf numFmtId="2" fontId="1" fillId="0" borderId="0" xfId="0" applyNumberFormat="1" applyFont="1" applyFill="1" applyBorder="1" applyAlignment="1">
      <alignment/>
    </xf>
    <xf numFmtId="1" fontId="1" fillId="0" borderId="0" xfId="0" applyNumberFormat="1" applyFont="1" applyFill="1" applyBorder="1" applyAlignment="1">
      <alignment/>
    </xf>
    <xf numFmtId="0" fontId="8" fillId="0" borderId="41" xfId="0" applyFont="1" applyBorder="1" applyAlignment="1">
      <alignment/>
    </xf>
    <xf numFmtId="0" fontId="5" fillId="0" borderId="41" xfId="0" applyFont="1" applyBorder="1" applyAlignment="1">
      <alignment/>
    </xf>
    <xf numFmtId="0" fontId="1" fillId="0" borderId="51" xfId="0" applyFont="1" applyBorder="1" applyAlignment="1">
      <alignment/>
    </xf>
    <xf numFmtId="0" fontId="1" fillId="0" borderId="20" xfId="0" applyFont="1" applyFill="1" applyBorder="1" applyAlignment="1">
      <alignment/>
    </xf>
    <xf numFmtId="0" fontId="4" fillId="0" borderId="52" xfId="0" applyFont="1" applyFill="1" applyBorder="1" applyAlignment="1">
      <alignment horizontal="center"/>
    </xf>
    <xf numFmtId="0" fontId="1" fillId="0" borderId="52" xfId="0" applyFont="1" applyFill="1" applyBorder="1" applyAlignment="1">
      <alignment horizontal="center"/>
    </xf>
    <xf numFmtId="0" fontId="1" fillId="0" borderId="34" xfId="0" applyFont="1" applyFill="1" applyBorder="1" applyAlignment="1">
      <alignment horizontal="center"/>
    </xf>
    <xf numFmtId="0" fontId="1" fillId="0" borderId="53" xfId="0" applyFont="1" applyFill="1" applyBorder="1" applyAlignment="1">
      <alignment horizontal="center"/>
    </xf>
    <xf numFmtId="0" fontId="1" fillId="0" borderId="34" xfId="0" applyFont="1" applyBorder="1" applyAlignment="1">
      <alignment horizontal="center"/>
    </xf>
    <xf numFmtId="2" fontId="1" fillId="0" borderId="54" xfId="0" applyNumberFormat="1" applyFont="1" applyFill="1" applyBorder="1" applyAlignment="1">
      <alignment horizontal="left"/>
    </xf>
    <xf numFmtId="2" fontId="4" fillId="0" borderId="55" xfId="0" applyNumberFormat="1" applyFont="1" applyFill="1" applyBorder="1" applyAlignment="1">
      <alignment horizontal="left"/>
    </xf>
    <xf numFmtId="2" fontId="1" fillId="0" borderId="55" xfId="0" applyNumberFormat="1" applyFont="1" applyFill="1" applyBorder="1" applyAlignment="1">
      <alignment horizontal="left"/>
    </xf>
    <xf numFmtId="2" fontId="1" fillId="0" borderId="56" xfId="0" applyNumberFormat="1" applyFont="1" applyFill="1" applyBorder="1" applyAlignment="1">
      <alignment horizontal="left"/>
    </xf>
    <xf numFmtId="172" fontId="1" fillId="0" borderId="57" xfId="0" applyNumberFormat="1" applyFont="1" applyFill="1" applyBorder="1" applyAlignment="1">
      <alignment horizontal="center"/>
    </xf>
    <xf numFmtId="0" fontId="4" fillId="0" borderId="58" xfId="0" applyFont="1" applyFill="1" applyBorder="1" applyAlignment="1">
      <alignment horizontal="center"/>
    </xf>
    <xf numFmtId="172" fontId="4" fillId="0" borderId="59" xfId="0" applyNumberFormat="1" applyFont="1" applyFill="1" applyBorder="1" applyAlignment="1">
      <alignment horizontal="center"/>
    </xf>
    <xf numFmtId="0" fontId="6" fillId="0" borderId="23" xfId="0" applyFont="1" applyFill="1" applyBorder="1" applyAlignment="1">
      <alignment/>
    </xf>
    <xf numFmtId="0" fontId="1" fillId="0" borderId="23" xfId="0" applyFont="1" applyFill="1" applyBorder="1" applyAlignment="1">
      <alignment horizontal="center"/>
    </xf>
    <xf numFmtId="0" fontId="4" fillId="0" borderId="0" xfId="0" applyFont="1" applyBorder="1" applyAlignment="1">
      <alignment horizontal="center"/>
    </xf>
    <xf numFmtId="0" fontId="1" fillId="0" borderId="60" xfId="0" applyFont="1" applyFill="1" applyBorder="1" applyAlignment="1">
      <alignment horizontal="center"/>
    </xf>
    <xf numFmtId="0" fontId="1" fillId="0" borderId="60" xfId="0" applyFont="1" applyBorder="1" applyAlignment="1">
      <alignment horizontal="center"/>
    </xf>
    <xf numFmtId="0" fontId="4" fillId="0" borderId="28" xfId="0" applyFont="1" applyFill="1" applyBorder="1" applyAlignment="1">
      <alignment horizontal="center"/>
    </xf>
    <xf numFmtId="0" fontId="1" fillId="0" borderId="28" xfId="0" applyFont="1" applyFill="1" applyBorder="1" applyAlignment="1">
      <alignment horizontal="center"/>
    </xf>
    <xf numFmtId="0" fontId="1" fillId="0" borderId="60" xfId="0" applyFont="1" applyFill="1" applyBorder="1" applyAlignment="1">
      <alignment horizontal="right"/>
    </xf>
    <xf numFmtId="2" fontId="1" fillId="0" borderId="53" xfId="0" applyNumberFormat="1" applyFont="1" applyFill="1" applyBorder="1" applyAlignment="1">
      <alignment horizontal="center"/>
    </xf>
    <xf numFmtId="172" fontId="1" fillId="0" borderId="53" xfId="0" applyNumberFormat="1" applyFont="1" applyFill="1" applyBorder="1" applyAlignment="1">
      <alignment horizontal="center"/>
    </xf>
    <xf numFmtId="2" fontId="1" fillId="0" borderId="34" xfId="0" applyNumberFormat="1" applyFont="1" applyFill="1" applyBorder="1" applyAlignment="1">
      <alignment horizontal="center"/>
    </xf>
    <xf numFmtId="0" fontId="6" fillId="0" borderId="0" xfId="0" applyFont="1" applyFill="1" applyBorder="1" applyAlignment="1">
      <alignment horizontal="right"/>
    </xf>
    <xf numFmtId="0" fontId="1" fillId="0" borderId="19" xfId="0" applyFont="1" applyFill="1" applyBorder="1" applyAlignment="1">
      <alignment/>
    </xf>
    <xf numFmtId="0" fontId="6" fillId="0" borderId="0" xfId="0" applyFont="1" applyBorder="1" applyAlignment="1">
      <alignment horizontal="left"/>
    </xf>
    <xf numFmtId="0" fontId="6" fillId="0" borderId="0" xfId="0" applyFont="1" applyBorder="1" applyAlignment="1">
      <alignment horizontal="center"/>
    </xf>
    <xf numFmtId="0" fontId="5" fillId="0" borderId="0" xfId="0" applyFont="1" applyFill="1" applyBorder="1" applyAlignment="1">
      <alignment/>
    </xf>
    <xf numFmtId="0" fontId="6" fillId="0" borderId="61" xfId="0" applyFont="1" applyFill="1" applyBorder="1" applyAlignment="1">
      <alignment horizontal="left"/>
    </xf>
    <xf numFmtId="0" fontId="1" fillId="0" borderId="62" xfId="0" applyFont="1" applyBorder="1" applyAlignment="1">
      <alignment horizontal="center"/>
    </xf>
    <xf numFmtId="0" fontId="1" fillId="33" borderId="63" xfId="0" applyFont="1" applyFill="1" applyBorder="1" applyAlignment="1">
      <alignment horizontal="center"/>
    </xf>
    <xf numFmtId="0" fontId="4" fillId="33" borderId="64" xfId="0" applyFont="1" applyFill="1" applyBorder="1" applyAlignment="1">
      <alignment horizontal="center"/>
    </xf>
    <xf numFmtId="0" fontId="1" fillId="33" borderId="64" xfId="0" applyFont="1" applyFill="1" applyBorder="1" applyAlignment="1">
      <alignment horizontal="center"/>
    </xf>
    <xf numFmtId="0" fontId="1" fillId="33" borderId="65" xfId="0" applyFont="1" applyFill="1" applyBorder="1" applyAlignment="1">
      <alignment horizontal="center"/>
    </xf>
    <xf numFmtId="0" fontId="6" fillId="33" borderId="61" xfId="0" applyFont="1" applyFill="1" applyBorder="1" applyAlignment="1">
      <alignment horizontal="left"/>
    </xf>
    <xf numFmtId="0" fontId="1" fillId="33" borderId="57" xfId="0" applyFont="1" applyFill="1" applyBorder="1" applyAlignment="1">
      <alignment horizontal="center"/>
    </xf>
    <xf numFmtId="0" fontId="4" fillId="33" borderId="58" xfId="0" applyFont="1" applyFill="1" applyBorder="1" applyAlignment="1">
      <alignment horizontal="center"/>
    </xf>
    <xf numFmtId="0" fontId="1" fillId="33" borderId="58" xfId="0" applyFont="1" applyFill="1" applyBorder="1" applyAlignment="1">
      <alignment horizontal="center"/>
    </xf>
    <xf numFmtId="0" fontId="1" fillId="33" borderId="59" xfId="0" applyFont="1" applyFill="1" applyBorder="1" applyAlignment="1">
      <alignment horizontal="center"/>
    </xf>
    <xf numFmtId="0" fontId="9" fillId="0" borderId="66" xfId="0" applyFont="1" applyBorder="1" applyAlignment="1">
      <alignment/>
    </xf>
    <xf numFmtId="9" fontId="1" fillId="0" borderId="58" xfId="60" applyFont="1" applyBorder="1" applyAlignment="1">
      <alignment horizontal="center"/>
    </xf>
    <xf numFmtId="0" fontId="1" fillId="0" borderId="60" xfId="0" applyFont="1" applyBorder="1" applyAlignment="1">
      <alignment/>
    </xf>
    <xf numFmtId="0" fontId="1" fillId="0" borderId="60" xfId="0" applyFont="1" applyBorder="1" applyAlignment="1">
      <alignment horizontal="left"/>
    </xf>
    <xf numFmtId="0" fontId="1" fillId="0" borderId="67" xfId="0" applyFont="1" applyBorder="1" applyAlignment="1">
      <alignment horizontal="center"/>
    </xf>
    <xf numFmtId="0" fontId="1" fillId="0" borderId="68" xfId="0" applyFont="1" applyBorder="1" applyAlignment="1">
      <alignment horizontal="center"/>
    </xf>
    <xf numFmtId="0" fontId="1" fillId="0" borderId="69" xfId="0" applyFont="1" applyBorder="1" applyAlignment="1">
      <alignment horizontal="center"/>
    </xf>
    <xf numFmtId="0" fontId="1" fillId="0" borderId="70" xfId="0" applyFont="1" applyBorder="1" applyAlignment="1">
      <alignment/>
    </xf>
    <xf numFmtId="0" fontId="1" fillId="0" borderId="71" xfId="0" applyFont="1" applyBorder="1" applyAlignment="1">
      <alignment horizontal="center"/>
    </xf>
    <xf numFmtId="0" fontId="1" fillId="0" borderId="72" xfId="0" applyFont="1" applyBorder="1" applyAlignment="1">
      <alignment horizontal="center"/>
    </xf>
    <xf numFmtId="0" fontId="11" fillId="0" borderId="0" xfId="0" applyFont="1" applyFill="1" applyBorder="1" applyAlignment="1">
      <alignment/>
    </xf>
    <xf numFmtId="0" fontId="12" fillId="0" borderId="0" xfId="0" applyFont="1" applyFill="1" applyBorder="1" applyAlignment="1">
      <alignment/>
    </xf>
    <xf numFmtId="0" fontId="13" fillId="0" borderId="0" xfId="0" applyFont="1" applyFill="1" applyBorder="1" applyAlignment="1">
      <alignment horizontal="center"/>
    </xf>
    <xf numFmtId="0" fontId="13" fillId="0" borderId="0" xfId="0" applyFont="1" applyFill="1" applyBorder="1" applyAlignment="1">
      <alignment/>
    </xf>
    <xf numFmtId="0" fontId="13" fillId="0" borderId="0" xfId="0" applyFont="1" applyFill="1" applyBorder="1" applyAlignment="1">
      <alignment horizontal="left"/>
    </xf>
    <xf numFmtId="2" fontId="1" fillId="0" borderId="0" xfId="0" applyNumberFormat="1" applyFont="1" applyFill="1" applyBorder="1" applyAlignment="1">
      <alignment horizontal="left"/>
    </xf>
    <xf numFmtId="0" fontId="6" fillId="34" borderId="73" xfId="0" applyFont="1" applyFill="1" applyBorder="1" applyAlignment="1">
      <alignment/>
    </xf>
    <xf numFmtId="0" fontId="6" fillId="34" borderId="74" xfId="0" applyFont="1" applyFill="1" applyBorder="1" applyAlignment="1">
      <alignment/>
    </xf>
    <xf numFmtId="0" fontId="6" fillId="34" borderId="75" xfId="0" applyFont="1" applyFill="1" applyBorder="1" applyAlignment="1">
      <alignment/>
    </xf>
    <xf numFmtId="0" fontId="1" fillId="34" borderId="76" xfId="0" applyFont="1" applyFill="1" applyBorder="1" applyAlignment="1">
      <alignment/>
    </xf>
    <xf numFmtId="0" fontId="6" fillId="34" borderId="16" xfId="0" applyFont="1" applyFill="1" applyBorder="1" applyAlignment="1">
      <alignment/>
    </xf>
    <xf numFmtId="0" fontId="6" fillId="34" borderId="77" xfId="0" applyFont="1" applyFill="1" applyBorder="1" applyAlignment="1">
      <alignment/>
    </xf>
    <xf numFmtId="0" fontId="1" fillId="34" borderId="78" xfId="0" applyFont="1" applyFill="1" applyBorder="1" applyAlignment="1">
      <alignment/>
    </xf>
    <xf numFmtId="0" fontId="1" fillId="34" borderId="34" xfId="0" applyFont="1" applyFill="1" applyBorder="1" applyAlignment="1">
      <alignment/>
    </xf>
    <xf numFmtId="0" fontId="1" fillId="34" borderId="79" xfId="0" applyFont="1" applyFill="1" applyBorder="1" applyAlignment="1">
      <alignment/>
    </xf>
    <xf numFmtId="0" fontId="4" fillId="0" borderId="29" xfId="0" applyFont="1" applyBorder="1" applyAlignment="1">
      <alignment horizontal="center"/>
    </xf>
    <xf numFmtId="0" fontId="1" fillId="0" borderId="80" xfId="0" applyFont="1" applyBorder="1" applyAlignment="1">
      <alignment horizontal="center"/>
    </xf>
    <xf numFmtId="0" fontId="1" fillId="0" borderId="81" xfId="0" applyFont="1" applyBorder="1" applyAlignment="1">
      <alignment/>
    </xf>
    <xf numFmtId="0" fontId="1" fillId="0" borderId="82" xfId="0" applyFont="1" applyBorder="1" applyAlignment="1">
      <alignment/>
    </xf>
    <xf numFmtId="0" fontId="1" fillId="0" borderId="83" xfId="0" applyFont="1" applyBorder="1" applyAlignment="1">
      <alignment/>
    </xf>
    <xf numFmtId="0" fontId="1" fillId="0" borderId="84" xfId="0" applyFont="1" applyBorder="1" applyAlignment="1">
      <alignment/>
    </xf>
    <xf numFmtId="2" fontId="1" fillId="0" borderId="28" xfId="0" applyNumberFormat="1" applyFont="1" applyBorder="1" applyAlignment="1">
      <alignment/>
    </xf>
    <xf numFmtId="2" fontId="15" fillId="0" borderId="29" xfId="0" applyNumberFormat="1" applyFont="1" applyFill="1" applyBorder="1" applyAlignment="1">
      <alignment horizontal="center"/>
    </xf>
    <xf numFmtId="2" fontId="14" fillId="0" borderId="29" xfId="0" applyNumberFormat="1" applyFont="1" applyBorder="1" applyAlignment="1">
      <alignment horizontal="center"/>
    </xf>
    <xf numFmtId="2" fontId="6" fillId="34" borderId="84" xfId="0" applyNumberFormat="1" applyFont="1" applyFill="1" applyBorder="1" applyAlignment="1">
      <alignment/>
    </xf>
    <xf numFmtId="2" fontId="6" fillId="34" borderId="85" xfId="0" applyNumberFormat="1" applyFont="1" applyFill="1" applyBorder="1" applyAlignment="1">
      <alignment/>
    </xf>
    <xf numFmtId="2" fontId="6" fillId="34" borderId="86" xfId="0" applyNumberFormat="1" applyFont="1" applyFill="1" applyBorder="1" applyAlignment="1">
      <alignment/>
    </xf>
    <xf numFmtId="2" fontId="6" fillId="34" borderId="48" xfId="0" applyNumberFormat="1" applyFont="1" applyFill="1" applyBorder="1" applyAlignment="1">
      <alignment/>
    </xf>
    <xf numFmtId="2" fontId="6" fillId="34" borderId="34" xfId="0" applyNumberFormat="1" applyFont="1" applyFill="1" applyBorder="1" applyAlignment="1">
      <alignment/>
    </xf>
    <xf numFmtId="2" fontId="6" fillId="34" borderId="80" xfId="0" applyNumberFormat="1" applyFont="1" applyFill="1" applyBorder="1" applyAlignment="1">
      <alignment/>
    </xf>
    <xf numFmtId="2" fontId="6" fillId="34" borderId="87" xfId="0" applyNumberFormat="1" applyFont="1" applyFill="1" applyBorder="1" applyAlignment="1">
      <alignment/>
    </xf>
    <xf numFmtId="2" fontId="6" fillId="34" borderId="87" xfId="0" applyNumberFormat="1" applyFont="1" applyFill="1" applyBorder="1" applyAlignment="1">
      <alignment horizontal="left"/>
    </xf>
    <xf numFmtId="2" fontId="6" fillId="34" borderId="79" xfId="0" applyNumberFormat="1" applyFont="1" applyFill="1" applyBorder="1" applyAlignment="1">
      <alignment horizontal="left"/>
    </xf>
    <xf numFmtId="0" fontId="17" fillId="34" borderId="88" xfId="0" applyFont="1" applyFill="1" applyBorder="1" applyAlignment="1">
      <alignment/>
    </xf>
    <xf numFmtId="0" fontId="2" fillId="0" borderId="0" xfId="0" applyFont="1" applyBorder="1" applyAlignment="1">
      <alignment/>
    </xf>
    <xf numFmtId="0" fontId="18" fillId="34" borderId="73" xfId="0" applyFont="1" applyFill="1" applyBorder="1" applyAlignment="1">
      <alignment/>
    </xf>
    <xf numFmtId="0" fontId="18" fillId="34" borderId="74" xfId="0" applyFont="1" applyFill="1" applyBorder="1" applyAlignment="1">
      <alignment/>
    </xf>
    <xf numFmtId="0" fontId="6" fillId="34" borderId="78" xfId="0" applyFont="1" applyFill="1" applyBorder="1" applyAlignment="1">
      <alignment/>
    </xf>
    <xf numFmtId="0" fontId="6" fillId="34" borderId="87" xfId="0" applyFont="1" applyFill="1" applyBorder="1" applyAlignment="1">
      <alignment/>
    </xf>
    <xf numFmtId="0" fontId="6" fillId="34" borderId="79" xfId="0" applyFont="1" applyFill="1" applyBorder="1" applyAlignment="1">
      <alignment/>
    </xf>
    <xf numFmtId="0" fontId="1" fillId="34" borderId="89" xfId="0" applyFont="1" applyFill="1" applyBorder="1" applyAlignment="1">
      <alignment/>
    </xf>
    <xf numFmtId="0" fontId="17" fillId="34" borderId="90" xfId="0" applyFont="1" applyFill="1" applyBorder="1" applyAlignment="1">
      <alignment/>
    </xf>
    <xf numFmtId="0" fontId="19" fillId="0" borderId="0" xfId="0" applyFont="1" applyAlignment="1">
      <alignment horizontal="justify" wrapText="1"/>
    </xf>
    <xf numFmtId="0" fontId="0" fillId="0" borderId="0" xfId="0" applyAlignment="1">
      <alignment wrapText="1"/>
    </xf>
    <xf numFmtId="0" fontId="20" fillId="0" borderId="0" xfId="0" applyFont="1" applyAlignment="1">
      <alignment horizontal="justify" wrapText="1"/>
    </xf>
    <xf numFmtId="0" fontId="22" fillId="0" borderId="0" xfId="0" applyFont="1" applyAlignment="1">
      <alignment horizontal="justify" wrapText="1"/>
    </xf>
    <xf numFmtId="0" fontId="4" fillId="35" borderId="70" xfId="57" applyFont="1" applyFill="1" applyBorder="1">
      <alignment/>
      <protection/>
    </xf>
    <xf numFmtId="0" fontId="0" fillId="0" borderId="0" xfId="57" applyFont="1">
      <alignment/>
      <protection/>
    </xf>
    <xf numFmtId="0" fontId="10" fillId="0" borderId="49" xfId="57" applyFont="1" applyBorder="1" applyAlignment="1">
      <alignment horizontal="center"/>
      <protection/>
    </xf>
    <xf numFmtId="0" fontId="4" fillId="0" borderId="0" xfId="57" applyFont="1" applyAlignment="1">
      <alignment horizontal="right"/>
      <protection/>
    </xf>
    <xf numFmtId="0" fontId="4" fillId="0" borderId="0" xfId="57" applyFont="1" applyAlignment="1">
      <alignment horizontal="center"/>
      <protection/>
    </xf>
    <xf numFmtId="0" fontId="4" fillId="0" borderId="0" xfId="57" applyFont="1">
      <alignment/>
      <protection/>
    </xf>
    <xf numFmtId="0" fontId="10" fillId="35" borderId="91" xfId="57" applyFont="1" applyFill="1" applyBorder="1">
      <alignment/>
      <protection/>
    </xf>
    <xf numFmtId="0" fontId="10" fillId="35" borderId="70" xfId="57" applyFont="1" applyFill="1" applyBorder="1">
      <alignment/>
      <protection/>
    </xf>
    <xf numFmtId="0" fontId="1" fillId="35" borderId="70" xfId="57" applyFont="1" applyFill="1" applyBorder="1">
      <alignment/>
      <protection/>
    </xf>
    <xf numFmtId="0" fontId="0" fillId="35" borderId="70" xfId="57" applyFont="1" applyFill="1" applyBorder="1">
      <alignment/>
      <protection/>
    </xf>
    <xf numFmtId="0" fontId="1" fillId="35" borderId="92" xfId="57" applyFont="1" applyFill="1" applyBorder="1">
      <alignment/>
      <protection/>
    </xf>
    <xf numFmtId="0" fontId="4" fillId="35" borderId="93" xfId="57" applyFont="1" applyFill="1" applyBorder="1">
      <alignment/>
      <protection/>
    </xf>
    <xf numFmtId="0" fontId="10" fillId="35" borderId="94" xfId="57" applyFont="1" applyFill="1" applyBorder="1">
      <alignment/>
      <protection/>
    </xf>
    <xf numFmtId="0" fontId="10" fillId="35" borderId="13" xfId="57" applyFont="1" applyFill="1" applyBorder="1">
      <alignment/>
      <protection/>
    </xf>
    <xf numFmtId="0" fontId="1" fillId="35" borderId="0" xfId="57" applyFont="1" applyFill="1">
      <alignment/>
      <protection/>
    </xf>
    <xf numFmtId="0" fontId="1" fillId="35" borderId="13" xfId="57" applyFont="1" applyFill="1" applyBorder="1" applyAlignment="1">
      <alignment horizontal="left"/>
      <protection/>
    </xf>
    <xf numFmtId="0" fontId="1" fillId="35" borderId="13" xfId="57" applyFont="1" applyFill="1" applyBorder="1">
      <alignment/>
      <protection/>
    </xf>
    <xf numFmtId="0" fontId="0" fillId="35" borderId="13" xfId="57" applyFont="1" applyFill="1" applyBorder="1">
      <alignment/>
      <protection/>
    </xf>
    <xf numFmtId="0" fontId="0" fillId="35" borderId="0" xfId="57" applyFont="1" applyFill="1" applyBorder="1">
      <alignment/>
      <protection/>
    </xf>
    <xf numFmtId="0" fontId="1" fillId="35" borderId="95" xfId="57" applyFont="1" applyFill="1" applyBorder="1" applyAlignment="1">
      <alignment horizontal="left"/>
      <protection/>
    </xf>
    <xf numFmtId="0" fontId="10" fillId="35" borderId="96" xfId="57" applyFont="1" applyFill="1" applyBorder="1">
      <alignment/>
      <protection/>
    </xf>
    <xf numFmtId="0" fontId="1" fillId="35" borderId="97" xfId="57" applyFont="1" applyFill="1" applyBorder="1">
      <alignment/>
      <protection/>
    </xf>
    <xf numFmtId="0" fontId="1" fillId="35" borderId="0" xfId="57" applyFont="1" applyFill="1" applyBorder="1">
      <alignment/>
      <protection/>
    </xf>
    <xf numFmtId="0" fontId="10" fillId="35" borderId="0" xfId="57" applyFont="1" applyFill="1" applyBorder="1">
      <alignment/>
      <protection/>
    </xf>
    <xf numFmtId="0" fontId="1" fillId="35" borderId="95" xfId="57" applyFont="1" applyFill="1" applyBorder="1">
      <alignment/>
      <protection/>
    </xf>
    <xf numFmtId="0" fontId="10" fillId="35" borderId="0" xfId="57" applyFont="1" applyFill="1" applyBorder="1" applyAlignment="1">
      <alignment horizontal="left"/>
      <protection/>
    </xf>
    <xf numFmtId="0" fontId="1" fillId="35" borderId="98" xfId="57" applyFont="1" applyFill="1" applyBorder="1" applyAlignment="1">
      <alignment horizontal="left"/>
      <protection/>
    </xf>
    <xf numFmtId="0" fontId="1" fillId="35" borderId="34" xfId="57" applyFont="1" applyFill="1" applyBorder="1" applyAlignment="1">
      <alignment horizontal="left"/>
      <protection/>
    </xf>
    <xf numFmtId="0" fontId="10" fillId="35" borderId="34" xfId="57" applyFont="1" applyFill="1" applyBorder="1" applyAlignment="1">
      <alignment horizontal="left"/>
      <protection/>
    </xf>
    <xf numFmtId="0" fontId="26" fillId="35" borderId="34" xfId="57" applyFont="1" applyFill="1" applyBorder="1" applyAlignment="1">
      <alignment horizontal="center"/>
      <protection/>
    </xf>
    <xf numFmtId="0" fontId="0" fillId="35" borderId="34" xfId="57" applyFont="1" applyFill="1" applyBorder="1">
      <alignment/>
      <protection/>
    </xf>
    <xf numFmtId="0" fontId="4" fillId="35" borderId="99" xfId="57" applyFont="1" applyFill="1" applyBorder="1">
      <alignment/>
      <protection/>
    </xf>
    <xf numFmtId="0" fontId="1" fillId="35" borderId="100" xfId="57" applyFont="1" applyFill="1" applyBorder="1">
      <alignment/>
      <protection/>
    </xf>
    <xf numFmtId="0" fontId="8" fillId="33" borderId="101" xfId="57" applyFont="1" applyFill="1" applyBorder="1" applyAlignment="1">
      <alignment horizontal="center" vertical="top" wrapText="1"/>
      <protection/>
    </xf>
    <xf numFmtId="0" fontId="8" fillId="33" borderId="102" xfId="57" applyFont="1" applyFill="1" applyBorder="1" applyAlignment="1">
      <alignment horizontal="center" vertical="top" wrapText="1"/>
      <protection/>
    </xf>
    <xf numFmtId="0" fontId="8" fillId="33" borderId="103" xfId="57" applyFont="1" applyFill="1" applyBorder="1" applyAlignment="1">
      <alignment horizontal="center" vertical="center"/>
      <protection/>
    </xf>
    <xf numFmtId="0" fontId="8" fillId="33" borderId="85" xfId="57" applyFont="1" applyFill="1" applyBorder="1" applyAlignment="1">
      <alignment horizontal="center" vertical="center"/>
      <protection/>
    </xf>
    <xf numFmtId="0" fontId="8" fillId="33" borderId="71" xfId="57" applyFont="1" applyFill="1" applyBorder="1" applyAlignment="1">
      <alignment horizontal="center" vertical="center"/>
      <protection/>
    </xf>
    <xf numFmtId="0" fontId="8" fillId="33" borderId="71" xfId="57" applyFont="1" applyFill="1" applyBorder="1" applyAlignment="1">
      <alignment horizontal="center" vertical="center" wrapText="1"/>
      <protection/>
    </xf>
    <xf numFmtId="0" fontId="8" fillId="33" borderId="71" xfId="57" applyFont="1" applyFill="1" applyBorder="1" applyAlignment="1">
      <alignment horizontal="center" vertical="top" wrapText="1"/>
      <protection/>
    </xf>
    <xf numFmtId="0" fontId="8" fillId="33" borderId="86" xfId="57" applyFont="1" applyFill="1" applyBorder="1" applyAlignment="1">
      <alignment horizontal="center" vertical="center"/>
      <protection/>
    </xf>
    <xf numFmtId="1" fontId="1" fillId="0" borderId="104" xfId="57" applyNumberFormat="1" applyFont="1" applyFill="1" applyBorder="1" applyAlignment="1">
      <alignment horizontal="center" vertical="center"/>
      <protection/>
    </xf>
    <xf numFmtId="16" fontId="0" fillId="0" borderId="105" xfId="57" applyNumberFormat="1" applyFont="1" applyFill="1" applyBorder="1" applyAlignment="1">
      <alignment horizontal="center" vertical="center"/>
      <protection/>
    </xf>
    <xf numFmtId="0" fontId="0" fillId="0" borderId="105" xfId="57" applyFont="1" applyFill="1" applyBorder="1" applyAlignment="1">
      <alignment horizontal="center" vertical="top" wrapText="1"/>
      <protection/>
    </xf>
    <xf numFmtId="0" fontId="0" fillId="0" borderId="106" xfId="57" applyFont="1" applyFill="1" applyBorder="1" applyAlignment="1">
      <alignment horizontal="left" vertical="top" wrapText="1"/>
      <protection/>
    </xf>
    <xf numFmtId="1" fontId="0" fillId="0" borderId="106" xfId="57" applyNumberFormat="1" applyFont="1" applyFill="1" applyBorder="1" applyAlignment="1">
      <alignment horizontal="center" vertical="center"/>
      <protection/>
    </xf>
    <xf numFmtId="0" fontId="0" fillId="0" borderId="106" xfId="57" applyFont="1" applyFill="1" applyBorder="1" applyAlignment="1">
      <alignment horizontal="center" vertical="center" wrapText="1"/>
      <protection/>
    </xf>
    <xf numFmtId="15" fontId="0" fillId="0" borderId="106" xfId="57" applyNumberFormat="1" applyFont="1" applyFill="1" applyBorder="1" applyAlignment="1">
      <alignment horizontal="center" vertical="center" wrapText="1"/>
      <protection/>
    </xf>
    <xf numFmtId="1" fontId="0" fillId="0" borderId="106" xfId="57" applyNumberFormat="1" applyFont="1" applyFill="1" applyBorder="1" applyAlignment="1">
      <alignment horizontal="center" vertical="center" wrapText="1"/>
      <protection/>
    </xf>
    <xf numFmtId="0" fontId="0" fillId="0" borderId="107" xfId="57" applyFont="1" applyFill="1" applyBorder="1" applyAlignment="1">
      <alignment horizontal="left" vertical="center" wrapText="1"/>
      <protection/>
    </xf>
    <xf numFmtId="1" fontId="1" fillId="0" borderId="108" xfId="57" applyNumberFormat="1" applyFont="1" applyFill="1" applyBorder="1" applyAlignment="1">
      <alignment horizontal="center" vertical="center"/>
      <protection/>
    </xf>
    <xf numFmtId="16" fontId="0" fillId="0" borderId="109" xfId="57" applyNumberFormat="1" applyFont="1" applyFill="1" applyBorder="1" applyAlignment="1">
      <alignment horizontal="center" vertical="center"/>
      <protection/>
    </xf>
    <xf numFmtId="0" fontId="0" fillId="0" borderId="109" xfId="57" applyFont="1" applyFill="1" applyBorder="1" applyAlignment="1">
      <alignment horizontal="center" vertical="top" wrapText="1"/>
      <protection/>
    </xf>
    <xf numFmtId="0" fontId="0" fillId="0" borderId="110" xfId="57" applyFont="1" applyFill="1" applyBorder="1" applyAlignment="1">
      <alignment horizontal="left" vertical="top" wrapText="1"/>
      <protection/>
    </xf>
    <xf numFmtId="1" fontId="0" fillId="0" borderId="110" xfId="57" applyNumberFormat="1" applyFont="1" applyFill="1" applyBorder="1" applyAlignment="1">
      <alignment horizontal="center" vertical="center"/>
      <protection/>
    </xf>
    <xf numFmtId="0" fontId="0" fillId="0" borderId="110" xfId="57" applyFont="1" applyFill="1" applyBorder="1" applyAlignment="1">
      <alignment horizontal="center" vertical="center" wrapText="1"/>
      <protection/>
    </xf>
    <xf numFmtId="15" fontId="0" fillId="0" borderId="110" xfId="57" applyNumberFormat="1" applyFont="1" applyFill="1" applyBorder="1" applyAlignment="1">
      <alignment horizontal="center" vertical="center" wrapText="1"/>
      <protection/>
    </xf>
    <xf numFmtId="1" fontId="0" fillId="0" borderId="110" xfId="57" applyNumberFormat="1" applyFont="1" applyFill="1" applyBorder="1" applyAlignment="1">
      <alignment horizontal="center" vertical="center" wrapText="1"/>
      <protection/>
    </xf>
    <xf numFmtId="0" fontId="0" fillId="0" borderId="111" xfId="57" applyFont="1" applyFill="1" applyBorder="1" applyAlignment="1">
      <alignment horizontal="left" vertical="center" wrapText="1"/>
      <protection/>
    </xf>
    <xf numFmtId="0" fontId="0" fillId="0" borderId="0" xfId="57" applyFont="1" applyFill="1">
      <alignment/>
      <protection/>
    </xf>
    <xf numFmtId="1" fontId="1" fillId="0" borderId="112" xfId="57" applyNumberFormat="1" applyFont="1" applyFill="1" applyBorder="1" applyAlignment="1">
      <alignment horizontal="center" vertical="center"/>
      <protection/>
    </xf>
    <xf numFmtId="15" fontId="0" fillId="0" borderId="34" xfId="57" applyNumberFormat="1" applyFont="1" applyFill="1" applyBorder="1" applyAlignment="1">
      <alignment horizontal="center" vertical="center"/>
      <protection/>
    </xf>
    <xf numFmtId="0" fontId="0" fillId="0" borderId="113" xfId="57" applyFont="1" applyFill="1" applyBorder="1" applyAlignment="1">
      <alignment horizontal="center" vertical="top" wrapText="1"/>
      <protection/>
    </xf>
    <xf numFmtId="0" fontId="0" fillId="0" borderId="99" xfId="57" applyFont="1" applyFill="1" applyBorder="1" applyAlignment="1">
      <alignment horizontal="left" vertical="top" wrapText="1"/>
      <protection/>
    </xf>
    <xf numFmtId="1" fontId="0" fillId="0" borderId="114" xfId="57" applyNumberFormat="1" applyFont="1" applyFill="1" applyBorder="1" applyAlignment="1">
      <alignment horizontal="center" vertical="center"/>
      <protection/>
    </xf>
    <xf numFmtId="0" fontId="0" fillId="0" borderId="114" xfId="57" applyNumberFormat="1" applyFont="1" applyFill="1" applyBorder="1" applyAlignment="1">
      <alignment horizontal="center" vertical="center" wrapText="1"/>
      <protection/>
    </xf>
    <xf numFmtId="1" fontId="0" fillId="0" borderId="114" xfId="57" applyNumberFormat="1" applyFont="1" applyFill="1" applyBorder="1" applyAlignment="1">
      <alignment horizontal="center" vertical="center" wrapText="1"/>
      <protection/>
    </xf>
    <xf numFmtId="0" fontId="0" fillId="0" borderId="115" xfId="57" applyFont="1" applyFill="1" applyBorder="1" applyAlignment="1">
      <alignment horizontal="left" vertical="center" wrapText="1"/>
      <protection/>
    </xf>
    <xf numFmtId="0" fontId="1" fillId="0" borderId="0" xfId="57" applyFont="1">
      <alignment/>
      <protection/>
    </xf>
    <xf numFmtId="0" fontId="0" fillId="0" borderId="0" xfId="57" applyFont="1" applyAlignment="1">
      <alignment horizontal="left"/>
      <protection/>
    </xf>
    <xf numFmtId="0" fontId="1" fillId="0" borderId="0" xfId="57" applyFont="1" applyAlignment="1">
      <alignment horizontal="left"/>
      <protection/>
    </xf>
    <xf numFmtId="0" fontId="27" fillId="0" borderId="0" xfId="57" applyFont="1" applyAlignment="1">
      <alignment horizontal="right"/>
      <protection/>
    </xf>
    <xf numFmtId="0" fontId="27" fillId="0" borderId="0" xfId="57" applyFont="1" applyAlignment="1">
      <alignment horizontal="center"/>
      <protection/>
    </xf>
    <xf numFmtId="0" fontId="27" fillId="0" borderId="0" xfId="57" applyFont="1">
      <alignment/>
      <protection/>
    </xf>
    <xf numFmtId="0" fontId="1" fillId="33" borderId="116" xfId="0" applyFont="1" applyFill="1" applyBorder="1" applyAlignment="1">
      <alignment/>
    </xf>
    <xf numFmtId="0" fontId="1" fillId="33" borderId="117" xfId="0" applyFont="1" applyFill="1" applyBorder="1" applyAlignment="1">
      <alignment/>
    </xf>
    <xf numFmtId="0" fontId="1" fillId="33" borderId="118" xfId="0" applyFont="1" applyFill="1" applyBorder="1" applyAlignment="1">
      <alignment/>
    </xf>
    <xf numFmtId="0" fontId="28" fillId="34" borderId="73" xfId="0" applyFont="1" applyFill="1" applyBorder="1" applyAlignment="1">
      <alignment/>
    </xf>
    <xf numFmtId="0" fontId="28" fillId="34" borderId="74" xfId="0" applyFont="1" applyFill="1" applyBorder="1" applyAlignment="1">
      <alignment/>
    </xf>
    <xf numFmtId="0" fontId="2" fillId="34" borderId="75" xfId="0" applyFont="1" applyFill="1" applyBorder="1" applyAlignment="1">
      <alignment/>
    </xf>
    <xf numFmtId="0" fontId="2" fillId="34" borderId="78" xfId="0" applyFont="1" applyFill="1" applyBorder="1" applyAlignment="1">
      <alignment/>
    </xf>
    <xf numFmtId="0" fontId="2" fillId="34" borderId="87" xfId="0" applyFont="1" applyFill="1" applyBorder="1" applyAlignment="1">
      <alignment/>
    </xf>
    <xf numFmtId="0" fontId="2" fillId="34" borderId="79" xfId="0" applyFont="1" applyFill="1" applyBorder="1" applyAlignment="1">
      <alignment/>
    </xf>
    <xf numFmtId="2" fontId="6" fillId="0" borderId="0" xfId="0" applyNumberFormat="1" applyFont="1" applyFill="1" applyBorder="1" applyAlignment="1">
      <alignment/>
    </xf>
    <xf numFmtId="0" fontId="28" fillId="36" borderId="84" xfId="0" applyFont="1" applyFill="1" applyBorder="1" applyAlignment="1">
      <alignment/>
    </xf>
    <xf numFmtId="0" fontId="28" fillId="36" borderId="85" xfId="0" applyFont="1" applyFill="1" applyBorder="1" applyAlignment="1">
      <alignment/>
    </xf>
    <xf numFmtId="0" fontId="2" fillId="36" borderId="86" xfId="0" applyFont="1" applyFill="1" applyBorder="1" applyAlignment="1">
      <alignment/>
    </xf>
    <xf numFmtId="0" fontId="17" fillId="34" borderId="0" xfId="0" applyFont="1" applyFill="1" applyBorder="1" applyAlignment="1">
      <alignment/>
    </xf>
    <xf numFmtId="0" fontId="17" fillId="34" borderId="29" xfId="0" applyFont="1" applyFill="1" applyBorder="1" applyAlignment="1">
      <alignment/>
    </xf>
    <xf numFmtId="0" fontId="17" fillId="0" borderId="0" xfId="0" applyFont="1" applyBorder="1" applyAlignment="1">
      <alignment/>
    </xf>
    <xf numFmtId="0" fontId="2" fillId="36" borderId="28" xfId="0" applyFont="1" applyFill="1" applyBorder="1" applyAlignment="1">
      <alignment/>
    </xf>
    <xf numFmtId="0" fontId="2" fillId="36" borderId="0" xfId="0" applyFont="1" applyFill="1" applyBorder="1" applyAlignment="1">
      <alignment/>
    </xf>
    <xf numFmtId="0" fontId="2" fillId="36" borderId="29" xfId="0" applyFont="1" applyFill="1" applyBorder="1" applyAlignment="1">
      <alignment/>
    </xf>
    <xf numFmtId="0" fontId="1" fillId="0" borderId="85" xfId="0" applyFont="1" applyBorder="1" applyAlignment="1">
      <alignment/>
    </xf>
    <xf numFmtId="0" fontId="4" fillId="0" borderId="86" xfId="0" applyFont="1" applyBorder="1" applyAlignment="1">
      <alignment horizontal="center"/>
    </xf>
    <xf numFmtId="0" fontId="16" fillId="0" borderId="0" xfId="0" applyNumberFormat="1" applyFont="1" applyFill="1" applyBorder="1" applyAlignment="1">
      <alignment horizontal="center"/>
    </xf>
    <xf numFmtId="2" fontId="6" fillId="0" borderId="19" xfId="0" applyNumberFormat="1" applyFont="1" applyBorder="1" applyAlignment="1">
      <alignment/>
    </xf>
    <xf numFmtId="2" fontId="4" fillId="0" borderId="29" xfId="0" applyNumberFormat="1" applyFont="1" applyBorder="1" applyAlignment="1">
      <alignment horizontal="center"/>
    </xf>
    <xf numFmtId="0" fontId="29" fillId="0" borderId="0" xfId="0" applyNumberFormat="1" applyFont="1" applyFill="1" applyBorder="1" applyAlignment="1">
      <alignment horizontal="center"/>
    </xf>
    <xf numFmtId="0" fontId="4" fillId="36" borderId="29" xfId="0" applyFont="1" applyFill="1" applyBorder="1" applyAlignment="1">
      <alignment horizontal="center"/>
    </xf>
    <xf numFmtId="0" fontId="5" fillId="0" borderId="0" xfId="0" applyNumberFormat="1" applyFont="1" applyFill="1" applyBorder="1" applyAlignment="1">
      <alignment horizontal="center"/>
    </xf>
    <xf numFmtId="0" fontId="1" fillId="36" borderId="48" xfId="0" applyFont="1" applyFill="1" applyBorder="1" applyAlignment="1">
      <alignment/>
    </xf>
    <xf numFmtId="0" fontId="1" fillId="36" borderId="34" xfId="0" applyFont="1" applyFill="1" applyBorder="1" applyAlignment="1">
      <alignment/>
    </xf>
    <xf numFmtId="0" fontId="1" fillId="36" borderId="80" xfId="0" applyFont="1" applyFill="1" applyBorder="1" applyAlignment="1">
      <alignment horizontal="center"/>
    </xf>
    <xf numFmtId="1" fontId="6" fillId="0" borderId="0" xfId="0" applyNumberFormat="1" applyFont="1" applyBorder="1" applyAlignment="1">
      <alignment horizontal="center"/>
    </xf>
    <xf numFmtId="0" fontId="5" fillId="34" borderId="84" xfId="0" applyFont="1" applyFill="1" applyBorder="1" applyAlignment="1">
      <alignment/>
    </xf>
    <xf numFmtId="0" fontId="6" fillId="34" borderId="85" xfId="0" applyFont="1" applyFill="1" applyBorder="1" applyAlignment="1">
      <alignment/>
    </xf>
    <xf numFmtId="0" fontId="6" fillId="34" borderId="86" xfId="0" applyFont="1" applyFill="1" applyBorder="1" applyAlignment="1">
      <alignment/>
    </xf>
    <xf numFmtId="0" fontId="6" fillId="34" borderId="84" xfId="0" applyFont="1" applyFill="1" applyBorder="1" applyAlignment="1">
      <alignment/>
    </xf>
    <xf numFmtId="0" fontId="1" fillId="34" borderId="28" xfId="0" applyFont="1" applyFill="1" applyBorder="1" applyAlignment="1">
      <alignment/>
    </xf>
    <xf numFmtId="0" fontId="6" fillId="34" borderId="0" xfId="0" applyFont="1" applyFill="1" applyBorder="1" applyAlignment="1">
      <alignment/>
    </xf>
    <xf numFmtId="0" fontId="6" fillId="34" borderId="29" xfId="0" applyFont="1" applyFill="1" applyBorder="1" applyAlignment="1">
      <alignment horizontal="left"/>
    </xf>
    <xf numFmtId="0" fontId="6" fillId="34" borderId="79" xfId="0" applyFont="1" applyFill="1" applyBorder="1" applyAlignment="1">
      <alignment horizontal="left"/>
    </xf>
    <xf numFmtId="0" fontId="1" fillId="34" borderId="87" xfId="0" applyFont="1" applyFill="1" applyBorder="1" applyAlignment="1">
      <alignment/>
    </xf>
    <xf numFmtId="0" fontId="1" fillId="34" borderId="119" xfId="0" applyFont="1" applyFill="1" applyBorder="1" applyAlignment="1">
      <alignment/>
    </xf>
    <xf numFmtId="0" fontId="17" fillId="34" borderId="87" xfId="0" applyFont="1" applyFill="1" applyBorder="1" applyAlignment="1">
      <alignment/>
    </xf>
    <xf numFmtId="0" fontId="16" fillId="0" borderId="28" xfId="0" applyNumberFormat="1" applyFont="1" applyFill="1" applyBorder="1" applyAlignment="1">
      <alignment horizontal="left"/>
    </xf>
    <xf numFmtId="0" fontId="16" fillId="0" borderId="0" xfId="0" applyNumberFormat="1" applyFont="1" applyFill="1" applyBorder="1" applyAlignment="1">
      <alignment horizontal="left"/>
    </xf>
    <xf numFmtId="0" fontId="16" fillId="0" borderId="29" xfId="0" applyNumberFormat="1" applyFont="1" applyBorder="1" applyAlignment="1">
      <alignment horizontal="center"/>
    </xf>
    <xf numFmtId="0" fontId="4" fillId="0" borderId="85" xfId="0" applyFont="1" applyBorder="1" applyAlignment="1">
      <alignment horizontal="center"/>
    </xf>
    <xf numFmtId="0" fontId="1" fillId="0" borderId="120" xfId="0" applyFont="1" applyBorder="1" applyAlignment="1">
      <alignment/>
    </xf>
    <xf numFmtId="0" fontId="29" fillId="0" borderId="28" xfId="0" applyNumberFormat="1" applyFont="1" applyFill="1" applyBorder="1" applyAlignment="1">
      <alignment horizontal="left"/>
    </xf>
    <xf numFmtId="0" fontId="29" fillId="37" borderId="0" xfId="0" applyNumberFormat="1" applyFont="1" applyFill="1" applyBorder="1" applyAlignment="1">
      <alignment horizontal="left"/>
    </xf>
    <xf numFmtId="0" fontId="29" fillId="37" borderId="29" xfId="0" applyNumberFormat="1" applyFont="1" applyFill="1" applyBorder="1" applyAlignment="1">
      <alignment horizontal="center"/>
    </xf>
    <xf numFmtId="2" fontId="4" fillId="37" borderId="28" xfId="0" applyNumberFormat="1" applyFont="1" applyFill="1" applyBorder="1" applyAlignment="1">
      <alignment/>
    </xf>
    <xf numFmtId="2" fontId="4" fillId="37" borderId="0" xfId="0" applyNumberFormat="1" applyFont="1" applyFill="1" applyBorder="1" applyAlignment="1">
      <alignment horizontal="center"/>
    </xf>
    <xf numFmtId="2" fontId="4" fillId="37" borderId="121" xfId="0" applyNumberFormat="1" applyFont="1" applyFill="1" applyBorder="1" applyAlignment="1">
      <alignment/>
    </xf>
    <xf numFmtId="2" fontId="4" fillId="37" borderId="29" xfId="0" applyNumberFormat="1" applyFont="1" applyFill="1" applyBorder="1" applyAlignment="1">
      <alignment horizontal="center"/>
    </xf>
    <xf numFmtId="2" fontId="1" fillId="37" borderId="28" xfId="0" applyNumberFormat="1" applyFont="1" applyFill="1" applyBorder="1" applyAlignment="1">
      <alignment/>
    </xf>
    <xf numFmtId="2" fontId="1" fillId="0" borderId="28" xfId="0" applyNumberFormat="1" applyFont="1" applyFill="1" applyBorder="1" applyAlignment="1">
      <alignment/>
    </xf>
    <xf numFmtId="2" fontId="4" fillId="0" borderId="29" xfId="0" applyNumberFormat="1" applyFont="1" applyFill="1" applyBorder="1" applyAlignment="1">
      <alignment horizontal="center"/>
    </xf>
    <xf numFmtId="0" fontId="5" fillId="0" borderId="28" xfId="0" applyNumberFormat="1" applyFont="1" applyBorder="1" applyAlignment="1">
      <alignment/>
    </xf>
    <xf numFmtId="0" fontId="5" fillId="0" borderId="0" xfId="0" applyNumberFormat="1" applyFont="1" applyBorder="1" applyAlignment="1">
      <alignment/>
    </xf>
    <xf numFmtId="0" fontId="5" fillId="0" borderId="29" xfId="0" applyNumberFormat="1" applyFont="1" applyBorder="1" applyAlignment="1">
      <alignment horizontal="center"/>
    </xf>
    <xf numFmtId="2" fontId="4" fillId="0" borderId="0" xfId="0" applyNumberFormat="1" applyFont="1" applyBorder="1" applyAlignment="1">
      <alignment horizontal="center"/>
    </xf>
    <xf numFmtId="0" fontId="1" fillId="0" borderId="121" xfId="0" applyFont="1" applyBorder="1" applyAlignment="1">
      <alignment/>
    </xf>
    <xf numFmtId="0" fontId="5" fillId="0" borderId="48" xfId="0" applyNumberFormat="1" applyFont="1" applyBorder="1" applyAlignment="1">
      <alignment/>
    </xf>
    <xf numFmtId="0" fontId="5" fillId="0" borderId="34" xfId="0" applyNumberFormat="1" applyFont="1" applyBorder="1" applyAlignment="1">
      <alignment/>
    </xf>
    <xf numFmtId="0" fontId="5" fillId="0" borderId="80" xfId="0" applyNumberFormat="1" applyFont="1" applyBorder="1" applyAlignment="1">
      <alignment horizontal="center"/>
    </xf>
    <xf numFmtId="0" fontId="1" fillId="0" borderId="122" xfId="0" applyFont="1" applyBorder="1" applyAlignment="1">
      <alignment/>
    </xf>
    <xf numFmtId="0" fontId="1" fillId="34" borderId="61" xfId="0" applyFont="1" applyFill="1" applyBorder="1" applyAlignment="1">
      <alignment/>
    </xf>
    <xf numFmtId="0" fontId="8" fillId="0" borderId="0" xfId="0" applyFont="1" applyBorder="1" applyAlignment="1">
      <alignment/>
    </xf>
    <xf numFmtId="0" fontId="4" fillId="0" borderId="123" xfId="0" applyFont="1" applyBorder="1" applyAlignment="1">
      <alignment horizontal="center"/>
    </xf>
    <xf numFmtId="2" fontId="4" fillId="0" borderId="52" xfId="0" applyNumberFormat="1" applyFont="1" applyFill="1" applyBorder="1" applyAlignment="1">
      <alignment horizontal="center"/>
    </xf>
    <xf numFmtId="2" fontId="4" fillId="0" borderId="52" xfId="0" applyNumberFormat="1" applyFont="1" applyBorder="1" applyAlignment="1">
      <alignment horizontal="center"/>
    </xf>
    <xf numFmtId="0" fontId="1" fillId="0" borderId="53" xfId="0" applyFont="1" applyBorder="1" applyAlignment="1">
      <alignment horizontal="center"/>
    </xf>
    <xf numFmtId="2" fontId="6" fillId="0" borderId="0" xfId="0" applyNumberFormat="1" applyFont="1" applyBorder="1" applyAlignment="1">
      <alignment/>
    </xf>
    <xf numFmtId="2" fontId="1" fillId="37" borderId="0" xfId="0" applyNumberFormat="1" applyFont="1" applyFill="1" applyBorder="1" applyAlignment="1">
      <alignment/>
    </xf>
    <xf numFmtId="0" fontId="30" fillId="0" borderId="0" xfId="0" applyFont="1" applyBorder="1" applyAlignment="1">
      <alignment/>
    </xf>
    <xf numFmtId="0" fontId="18" fillId="0" borderId="66" xfId="0" applyFont="1" applyBorder="1" applyAlignment="1">
      <alignment/>
    </xf>
    <xf numFmtId="0" fontId="1" fillId="0" borderId="23" xfId="0" applyFont="1" applyBorder="1" applyAlignment="1">
      <alignment horizontal="center"/>
    </xf>
    <xf numFmtId="0" fontId="6" fillId="0" borderId="23" xfId="0" applyFont="1" applyBorder="1" applyAlignment="1">
      <alignment horizontal="left"/>
    </xf>
    <xf numFmtId="0" fontId="5" fillId="0" borderId="23" xfId="0" applyNumberFormat="1" applyFont="1" applyFill="1" applyBorder="1" applyAlignment="1">
      <alignment horizontal="center"/>
    </xf>
    <xf numFmtId="0" fontId="18" fillId="0" borderId="23" xfId="0" applyFont="1" applyBorder="1" applyAlignment="1">
      <alignment/>
    </xf>
    <xf numFmtId="0" fontId="1" fillId="0" borderId="23" xfId="0" applyFont="1" applyBorder="1" applyAlignment="1">
      <alignment/>
    </xf>
    <xf numFmtId="2" fontId="1" fillId="0" borderId="0" xfId="0" applyNumberFormat="1" applyFont="1" applyBorder="1" applyAlignment="1">
      <alignment horizontal="center"/>
    </xf>
    <xf numFmtId="2" fontId="1" fillId="0" borderId="101" xfId="0" applyNumberFormat="1" applyFont="1" applyFill="1" applyBorder="1" applyAlignment="1">
      <alignment horizontal="center"/>
    </xf>
    <xf numFmtId="0" fontId="1" fillId="33" borderId="124" xfId="0" applyFont="1" applyFill="1" applyBorder="1" applyAlignment="1">
      <alignment horizontal="center"/>
    </xf>
    <xf numFmtId="0" fontId="5" fillId="0" borderId="57" xfId="0" applyNumberFormat="1" applyFont="1" applyBorder="1" applyAlignment="1">
      <alignment horizontal="center"/>
    </xf>
    <xf numFmtId="2" fontId="1" fillId="0" borderId="101" xfId="0" applyNumberFormat="1" applyFont="1" applyFill="1" applyBorder="1" applyAlignment="1">
      <alignment horizontal="right"/>
    </xf>
    <xf numFmtId="0" fontId="5" fillId="0" borderId="0" xfId="0" applyNumberFormat="1" applyFont="1" applyBorder="1" applyAlignment="1">
      <alignment horizontal="center"/>
    </xf>
    <xf numFmtId="0" fontId="4" fillId="0" borderId="125" xfId="0" applyFont="1" applyBorder="1" applyAlignment="1">
      <alignment horizontal="center"/>
    </xf>
    <xf numFmtId="0" fontId="4" fillId="0" borderId="52" xfId="0" applyFont="1" applyBorder="1" applyAlignment="1">
      <alignment horizontal="center"/>
    </xf>
    <xf numFmtId="0" fontId="4" fillId="0" borderId="84" xfId="0" applyFont="1" applyBorder="1" applyAlignment="1">
      <alignment horizontal="center"/>
    </xf>
    <xf numFmtId="0" fontId="4" fillId="0" borderId="0" xfId="0" applyFont="1" applyFill="1" applyBorder="1" applyAlignment="1">
      <alignment horizontal="left"/>
    </xf>
    <xf numFmtId="2" fontId="4" fillId="0" borderId="126" xfId="0" applyNumberFormat="1" applyFont="1" applyFill="1" applyBorder="1" applyAlignment="1">
      <alignment horizontal="center"/>
    </xf>
    <xf numFmtId="0" fontId="4" fillId="33" borderId="127" xfId="0" applyFont="1" applyFill="1" applyBorder="1" applyAlignment="1">
      <alignment horizontal="center"/>
    </xf>
    <xf numFmtId="0" fontId="5" fillId="0" borderId="28" xfId="0" applyNumberFormat="1" applyFont="1" applyFill="1" applyBorder="1" applyAlignment="1">
      <alignment horizontal="center"/>
    </xf>
    <xf numFmtId="172" fontId="31" fillId="0" borderId="58" xfId="0" applyNumberFormat="1" applyFont="1" applyFill="1" applyBorder="1" applyAlignment="1">
      <alignment horizontal="center"/>
    </xf>
    <xf numFmtId="2" fontId="4" fillId="0" borderId="126" xfId="0" applyNumberFormat="1" applyFont="1" applyFill="1" applyBorder="1" applyAlignment="1">
      <alignment horizontal="right"/>
    </xf>
    <xf numFmtId="172" fontId="31" fillId="0" borderId="0" xfId="0" applyNumberFormat="1" applyFont="1" applyFill="1" applyBorder="1" applyAlignment="1">
      <alignment horizontal="center"/>
    </xf>
    <xf numFmtId="0" fontId="4" fillId="0" borderId="28" xfId="0" applyFont="1" applyBorder="1" applyAlignment="1">
      <alignment horizontal="center"/>
    </xf>
    <xf numFmtId="2" fontId="1" fillId="0" borderId="128" xfId="0" applyNumberFormat="1" applyFont="1" applyFill="1" applyBorder="1" applyAlignment="1">
      <alignment horizontal="center"/>
    </xf>
    <xf numFmtId="0" fontId="1" fillId="33" borderId="129" xfId="0" applyFont="1" applyFill="1" applyBorder="1" applyAlignment="1">
      <alignment horizontal="center"/>
    </xf>
    <xf numFmtId="0" fontId="5" fillId="0" borderId="58" xfId="0" applyNumberFormat="1" applyFont="1" applyBorder="1" applyAlignment="1">
      <alignment horizontal="center"/>
    </xf>
    <xf numFmtId="2" fontId="1" fillId="0" borderId="128" xfId="0" applyNumberFormat="1" applyFont="1" applyFill="1" applyBorder="1" applyAlignment="1">
      <alignment horizontal="right"/>
    </xf>
    <xf numFmtId="2" fontId="1" fillId="0" borderId="53" xfId="0" applyNumberFormat="1" applyFont="1" applyBorder="1" applyAlignment="1">
      <alignment horizontal="center"/>
    </xf>
    <xf numFmtId="0" fontId="1" fillId="0" borderId="52" xfId="0" applyFont="1" applyBorder="1" applyAlignment="1">
      <alignment horizontal="center"/>
    </xf>
    <xf numFmtId="0" fontId="1" fillId="0" borderId="28" xfId="0" applyFont="1" applyBorder="1" applyAlignment="1">
      <alignment horizontal="center"/>
    </xf>
    <xf numFmtId="2" fontId="1" fillId="0" borderId="52" xfId="0" applyNumberFormat="1" applyFont="1" applyBorder="1" applyAlignment="1">
      <alignment horizontal="center"/>
    </xf>
    <xf numFmtId="2" fontId="1" fillId="0" borderId="0" xfId="0" applyNumberFormat="1" applyFont="1" applyFill="1" applyBorder="1" applyAlignment="1">
      <alignment horizontal="center"/>
    </xf>
    <xf numFmtId="2" fontId="1" fillId="0" borderId="130" xfId="0" applyNumberFormat="1" applyFont="1" applyFill="1" applyBorder="1" applyAlignment="1">
      <alignment horizontal="center"/>
    </xf>
    <xf numFmtId="0" fontId="1" fillId="33" borderId="115" xfId="0" applyFont="1" applyFill="1" applyBorder="1" applyAlignment="1">
      <alignment horizontal="center"/>
    </xf>
    <xf numFmtId="2" fontId="5" fillId="0" borderId="58" xfId="0" applyNumberFormat="1" applyFont="1" applyBorder="1" applyAlignment="1">
      <alignment horizontal="center"/>
    </xf>
    <xf numFmtId="2" fontId="1" fillId="0" borderId="130" xfId="0" applyNumberFormat="1" applyFont="1" applyFill="1" applyBorder="1" applyAlignment="1">
      <alignment horizontal="right"/>
    </xf>
    <xf numFmtId="2" fontId="5" fillId="0" borderId="0" xfId="0" applyNumberFormat="1" applyFont="1" applyBorder="1" applyAlignment="1">
      <alignment horizontal="center"/>
    </xf>
    <xf numFmtId="0" fontId="1" fillId="0" borderId="0" xfId="0" applyFont="1" applyBorder="1" applyAlignment="1">
      <alignment horizontal="right"/>
    </xf>
    <xf numFmtId="0" fontId="16" fillId="0" borderId="28" xfId="0" applyNumberFormat="1" applyFont="1" applyBorder="1" applyAlignment="1">
      <alignment horizontal="center"/>
    </xf>
    <xf numFmtId="0" fontId="1" fillId="0" borderId="59" xfId="0" applyFont="1" applyBorder="1" applyAlignment="1">
      <alignment horizontal="center"/>
    </xf>
    <xf numFmtId="2" fontId="1" fillId="0" borderId="60" xfId="0" applyNumberFormat="1" applyFont="1" applyFill="1" applyBorder="1" applyAlignment="1">
      <alignment horizontal="center"/>
    </xf>
    <xf numFmtId="0" fontId="16" fillId="0" borderId="60" xfId="0" applyNumberFormat="1" applyFont="1" applyFill="1" applyBorder="1" applyAlignment="1">
      <alignment horizontal="center"/>
    </xf>
    <xf numFmtId="2" fontId="1" fillId="0" borderId="60" xfId="0" applyNumberFormat="1" applyFont="1" applyFill="1" applyBorder="1" applyAlignment="1">
      <alignment horizontal="right"/>
    </xf>
    <xf numFmtId="0" fontId="1" fillId="0" borderId="68" xfId="0" applyFont="1" applyFill="1" applyBorder="1" applyAlignment="1">
      <alignment horizontal="center"/>
    </xf>
    <xf numFmtId="0" fontId="18" fillId="0" borderId="19" xfId="0" applyFont="1" applyBorder="1" applyAlignment="1">
      <alignment/>
    </xf>
    <xf numFmtId="0" fontId="18" fillId="0" borderId="0" xfId="0" applyFont="1" applyBorder="1" applyAlignment="1">
      <alignment/>
    </xf>
    <xf numFmtId="0" fontId="4" fillId="37" borderId="52" xfId="0" applyFont="1" applyFill="1" applyBorder="1" applyAlignment="1">
      <alignment horizontal="center"/>
    </xf>
    <xf numFmtId="2" fontId="4" fillId="37" borderId="52" xfId="0" applyNumberFormat="1" applyFont="1" applyFill="1" applyBorder="1" applyAlignment="1">
      <alignment horizontal="center"/>
    </xf>
    <xf numFmtId="2" fontId="1" fillId="37" borderId="53" xfId="0" applyNumberFormat="1" applyFont="1" applyFill="1" applyBorder="1" applyAlignment="1">
      <alignment horizontal="center"/>
    </xf>
    <xf numFmtId="2" fontId="1" fillId="0" borderId="0" xfId="0" applyNumberFormat="1" applyFont="1" applyFill="1" applyBorder="1" applyAlignment="1">
      <alignment horizontal="right"/>
    </xf>
    <xf numFmtId="0" fontId="1" fillId="0" borderId="20" xfId="0" applyFont="1" applyFill="1" applyBorder="1" applyAlignment="1">
      <alignment horizontal="center"/>
    </xf>
    <xf numFmtId="0" fontId="4" fillId="0" borderId="23" xfId="0" applyFont="1" applyBorder="1" applyAlignment="1">
      <alignment horizontal="center"/>
    </xf>
    <xf numFmtId="2" fontId="1" fillId="0" borderId="60" xfId="0" applyNumberFormat="1" applyFont="1" applyBorder="1" applyAlignment="1">
      <alignment horizontal="center"/>
    </xf>
    <xf numFmtId="0" fontId="1" fillId="0" borderId="60" xfId="0" applyFont="1" applyFill="1" applyBorder="1" applyAlignment="1">
      <alignment horizontal="left"/>
    </xf>
    <xf numFmtId="0" fontId="1" fillId="0" borderId="131" xfId="0" applyFont="1" applyBorder="1" applyAlignment="1">
      <alignment horizontal="center"/>
    </xf>
    <xf numFmtId="0" fontId="1" fillId="0" borderId="131" xfId="0" applyFont="1" applyFill="1" applyBorder="1" applyAlignment="1">
      <alignment horizontal="center"/>
    </xf>
    <xf numFmtId="0" fontId="1" fillId="0" borderId="131" xfId="0" applyFont="1" applyFill="1" applyBorder="1" applyAlignment="1">
      <alignment horizontal="left"/>
    </xf>
    <xf numFmtId="2" fontId="1" fillId="0" borderId="131" xfId="0" applyNumberFormat="1" applyFont="1" applyFill="1" applyBorder="1" applyAlignment="1">
      <alignment horizontal="right"/>
    </xf>
    <xf numFmtId="0" fontId="1" fillId="0" borderId="132" xfId="0" applyFont="1" applyFill="1" applyBorder="1" applyAlignment="1">
      <alignment horizontal="center"/>
    </xf>
    <xf numFmtId="0" fontId="8" fillId="0" borderId="40" xfId="0" applyNumberFormat="1" applyFont="1" applyBorder="1" applyAlignment="1">
      <alignment horizontal="left"/>
    </xf>
    <xf numFmtId="0" fontId="8" fillId="0" borderId="41" xfId="0" applyNumberFormat="1" applyFont="1" applyBorder="1" applyAlignment="1">
      <alignment horizontal="left"/>
    </xf>
    <xf numFmtId="0" fontId="8" fillId="0" borderId="41" xfId="0" applyNumberFormat="1" applyFont="1" applyBorder="1" applyAlignment="1">
      <alignment/>
    </xf>
    <xf numFmtId="0" fontId="1" fillId="0" borderId="41" xfId="0" applyNumberFormat="1" applyFont="1" applyBorder="1" applyAlignment="1">
      <alignment/>
    </xf>
    <xf numFmtId="0" fontId="1" fillId="0" borderId="133" xfId="0" applyFont="1" applyBorder="1" applyAlignment="1">
      <alignment horizontal="left"/>
    </xf>
    <xf numFmtId="0" fontId="10" fillId="0" borderId="40" xfId="0" applyFont="1" applyBorder="1" applyAlignment="1">
      <alignment/>
    </xf>
    <xf numFmtId="0" fontId="4" fillId="0" borderId="41" xfId="0" applyFont="1" applyBorder="1" applyAlignment="1">
      <alignment/>
    </xf>
    <xf numFmtId="0" fontId="1" fillId="0" borderId="28" xfId="0" applyNumberFormat="1" applyFont="1" applyBorder="1" applyAlignment="1">
      <alignment/>
    </xf>
    <xf numFmtId="0" fontId="1" fillId="0" borderId="0" xfId="0" applyNumberFormat="1" applyFont="1" applyBorder="1" applyAlignment="1">
      <alignment/>
    </xf>
    <xf numFmtId="0" fontId="1" fillId="0" borderId="11" xfId="0" applyNumberFormat="1" applyFont="1" applyBorder="1" applyAlignment="1">
      <alignment/>
    </xf>
    <xf numFmtId="0" fontId="1" fillId="0" borderId="134" xfId="0" applyFont="1" applyBorder="1" applyAlignment="1">
      <alignment horizontal="left"/>
    </xf>
    <xf numFmtId="0" fontId="4" fillId="0" borderId="0" xfId="0" applyFont="1" applyBorder="1" applyAlignment="1">
      <alignment/>
    </xf>
    <xf numFmtId="0" fontId="0" fillId="0" borderId="97" xfId="0" applyBorder="1" applyAlignment="1">
      <alignment/>
    </xf>
    <xf numFmtId="0" fontId="1" fillId="0" borderId="30" xfId="0" applyNumberFormat="1" applyFont="1" applyBorder="1" applyAlignment="1">
      <alignment horizontal="left"/>
    </xf>
    <xf numFmtId="0" fontId="1" fillId="0" borderId="11" xfId="0" applyNumberFormat="1" applyFont="1" applyBorder="1" applyAlignment="1">
      <alignment horizontal="left"/>
    </xf>
    <xf numFmtId="0" fontId="1" fillId="0" borderId="10" xfId="0" applyNumberFormat="1" applyFont="1" applyBorder="1" applyAlignment="1">
      <alignment horizontal="left"/>
    </xf>
    <xf numFmtId="0" fontId="1" fillId="0" borderId="94" xfId="0" applyFont="1" applyBorder="1" applyAlignment="1">
      <alignment horizontal="left"/>
    </xf>
    <xf numFmtId="0" fontId="7" fillId="0" borderId="98" xfId="0" applyFont="1" applyBorder="1" applyAlignment="1">
      <alignment horizontal="left"/>
    </xf>
    <xf numFmtId="0" fontId="7" fillId="0" borderId="97" xfId="0" applyFont="1" applyBorder="1" applyAlignment="1">
      <alignment/>
    </xf>
    <xf numFmtId="0" fontId="1" fillId="0" borderId="30" xfId="0" applyNumberFormat="1" applyFont="1" applyBorder="1" applyAlignment="1">
      <alignment horizontal="right"/>
    </xf>
    <xf numFmtId="0" fontId="4" fillId="33" borderId="89" xfId="0" applyFont="1" applyFill="1" applyBorder="1" applyAlignment="1">
      <alignment/>
    </xf>
    <xf numFmtId="0" fontId="1" fillId="33" borderId="135" xfId="0" applyFont="1" applyFill="1" applyBorder="1" applyAlignment="1">
      <alignment/>
    </xf>
    <xf numFmtId="0" fontId="4" fillId="33" borderId="136" xfId="0" applyFont="1" applyFill="1" applyBorder="1" applyAlignment="1">
      <alignment/>
    </xf>
    <xf numFmtId="0" fontId="4" fillId="33" borderId="135" xfId="0" applyFont="1" applyFill="1" applyBorder="1" applyAlignment="1">
      <alignment/>
    </xf>
    <xf numFmtId="0" fontId="4" fillId="33" borderId="90" xfId="0" applyFont="1" applyFill="1" applyBorder="1" applyAlignment="1">
      <alignment/>
    </xf>
    <xf numFmtId="0" fontId="1" fillId="0" borderId="30" xfId="0" applyNumberFormat="1" applyFont="1" applyBorder="1" applyAlignment="1">
      <alignment/>
    </xf>
    <xf numFmtId="0" fontId="1" fillId="0" borderId="10" xfId="0" applyNumberFormat="1" applyFont="1" applyBorder="1" applyAlignment="1">
      <alignment/>
    </xf>
    <xf numFmtId="0" fontId="4" fillId="33" borderId="76" xfId="0" applyFont="1" applyFill="1" applyBorder="1" applyAlignment="1">
      <alignment/>
    </xf>
    <xf numFmtId="0" fontId="4" fillId="0" borderId="76" xfId="0" applyFont="1" applyBorder="1" applyAlignment="1">
      <alignment/>
    </xf>
    <xf numFmtId="2" fontId="4" fillId="0" borderId="15" xfId="0" applyNumberFormat="1" applyFont="1" applyBorder="1" applyAlignment="1">
      <alignment/>
    </xf>
    <xf numFmtId="0" fontId="4" fillId="0" borderId="17" xfId="0" applyFont="1" applyBorder="1" applyAlignment="1">
      <alignment/>
    </xf>
    <xf numFmtId="0" fontId="4" fillId="0" borderId="16" xfId="0" applyFont="1" applyBorder="1" applyAlignment="1">
      <alignment/>
    </xf>
    <xf numFmtId="0" fontId="1" fillId="0" borderId="137" xfId="0" applyFont="1" applyBorder="1" applyAlignment="1">
      <alignment horizontal="left"/>
    </xf>
    <xf numFmtId="0" fontId="1" fillId="0" borderId="21" xfId="0" applyNumberFormat="1" applyFont="1" applyBorder="1" applyAlignment="1">
      <alignment/>
    </xf>
    <xf numFmtId="0" fontId="1" fillId="0" borderId="138" xfId="0" applyFont="1" applyBorder="1" applyAlignment="1">
      <alignment horizontal="left"/>
    </xf>
    <xf numFmtId="0" fontId="4" fillId="33" borderId="32" xfId="0" applyFont="1" applyFill="1" applyBorder="1" applyAlignment="1">
      <alignment/>
    </xf>
    <xf numFmtId="1" fontId="4" fillId="0" borderId="32" xfId="0" applyNumberFormat="1" applyFont="1" applyBorder="1" applyAlignment="1">
      <alignment/>
    </xf>
    <xf numFmtId="0" fontId="1" fillId="0" borderId="139" xfId="0" applyFont="1" applyBorder="1" applyAlignment="1">
      <alignment/>
    </xf>
    <xf numFmtId="2" fontId="4" fillId="0" borderId="140" xfId="0" applyNumberFormat="1" applyFont="1" applyBorder="1" applyAlignment="1">
      <alignment/>
    </xf>
    <xf numFmtId="0" fontId="4" fillId="0" borderId="139" xfId="0" applyFont="1" applyBorder="1" applyAlignment="1">
      <alignment/>
    </xf>
    <xf numFmtId="0" fontId="4" fillId="0" borderId="25" xfId="0" applyFont="1" applyBorder="1" applyAlignment="1">
      <alignment/>
    </xf>
    <xf numFmtId="0" fontId="8" fillId="0" borderId="141" xfId="0" applyFont="1" applyBorder="1" applyAlignment="1">
      <alignment horizontal="center"/>
    </xf>
    <xf numFmtId="0" fontId="0" fillId="0" borderId="0" xfId="0" applyAlignment="1">
      <alignment vertical="top" wrapText="1"/>
    </xf>
    <xf numFmtId="0" fontId="0" fillId="0" borderId="0" xfId="0" applyFont="1" applyAlignment="1">
      <alignment vertical="top" wrapText="1"/>
    </xf>
    <xf numFmtId="0" fontId="32" fillId="0" borderId="0" xfId="0" applyFont="1" applyAlignment="1">
      <alignment vertical="top" wrapText="1"/>
    </xf>
    <xf numFmtId="0" fontId="32" fillId="0" borderId="0" xfId="0" applyFont="1" applyAlignment="1">
      <alignment wrapText="1"/>
    </xf>
    <xf numFmtId="0" fontId="0" fillId="0" borderId="0" xfId="0" applyAlignment="1">
      <alignment horizontal="center" vertical="top" wrapText="1"/>
    </xf>
    <xf numFmtId="0" fontId="2" fillId="0" borderId="0" xfId="0" applyFont="1" applyAlignment="1">
      <alignment vertical="top" wrapText="1"/>
    </xf>
    <xf numFmtId="0" fontId="1" fillId="0" borderId="142" xfId="0" applyFont="1" applyBorder="1" applyAlignment="1">
      <alignment horizontal="center"/>
    </xf>
    <xf numFmtId="0" fontId="1" fillId="0" borderId="143" xfId="0" applyFont="1" applyBorder="1" applyAlignment="1">
      <alignment horizontal="center"/>
    </xf>
    <xf numFmtId="0" fontId="8" fillId="0" borderId="140" xfId="0" applyFont="1" applyBorder="1" applyAlignment="1">
      <alignment horizontal="center"/>
    </xf>
    <xf numFmtId="0" fontId="8" fillId="0" borderId="139" xfId="0" applyFont="1" applyBorder="1" applyAlignment="1">
      <alignment horizontal="center"/>
    </xf>
    <xf numFmtId="14" fontId="8" fillId="0" borderId="140" xfId="0" applyNumberFormat="1" applyFont="1" applyBorder="1" applyAlignment="1">
      <alignment horizontal="center"/>
    </xf>
    <xf numFmtId="14" fontId="8" fillId="0" borderId="139" xfId="0" applyNumberFormat="1" applyFont="1" applyBorder="1" applyAlignment="1">
      <alignment horizontal="center"/>
    </xf>
    <xf numFmtId="0" fontId="32" fillId="0" borderId="0" xfId="0" applyFont="1" applyAlignment="1">
      <alignment vertical="top" wrapText="1"/>
    </xf>
    <xf numFmtId="0" fontId="0" fillId="0" borderId="0" xfId="0" applyAlignment="1">
      <alignment vertical="top" wrapText="1"/>
    </xf>
    <xf numFmtId="0" fontId="1" fillId="0" borderId="73" xfId="0" applyFont="1" applyBorder="1" applyAlignment="1">
      <alignment horizontal="center"/>
    </xf>
    <xf numFmtId="0" fontId="8" fillId="0" borderId="32" xfId="0" applyFont="1" applyBorder="1" applyAlignment="1">
      <alignment horizontal="center"/>
    </xf>
    <xf numFmtId="0" fontId="3" fillId="0" borderId="0" xfId="57" applyFont="1" applyAlignment="1">
      <alignment horizontal="center"/>
      <protection/>
    </xf>
    <xf numFmtId="0" fontId="9" fillId="0" borderId="0" xfId="57" applyFont="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PF MOM_AI List"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wmf" /><Relationship Id="rId3" Type="http://schemas.openxmlformats.org/officeDocument/2006/relationships/image" Target="../media/image5.wmf" /><Relationship Id="rId4" Type="http://schemas.openxmlformats.org/officeDocument/2006/relationships/image" Target="../media/image6.wmf" /><Relationship Id="rId5" Type="http://schemas.openxmlformats.org/officeDocument/2006/relationships/image" Target="../media/image7.wmf" /></Relationships>
</file>

<file path=xl/drawings/_rels/drawing2.xml.rels><?xml version="1.0" encoding="utf-8" standalone="yes"?><Relationships xmlns="http://schemas.openxmlformats.org/package/2006/relationships"><Relationship Id="rId1" Type="http://schemas.openxmlformats.org/officeDocument/2006/relationships/image" Target="../media/image7.wmf" /><Relationship Id="rId2" Type="http://schemas.openxmlformats.org/officeDocument/2006/relationships/image" Target="../media/image3.wmf" /><Relationship Id="rId3" Type="http://schemas.openxmlformats.org/officeDocument/2006/relationships/image" Target="../media/image5.wmf" /><Relationship Id="rId4" Type="http://schemas.openxmlformats.org/officeDocument/2006/relationships/image" Target="../media/image4.wmf" /><Relationship Id="rId5" Type="http://schemas.openxmlformats.org/officeDocument/2006/relationships/image" Target="../media/image6.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152400</xdr:rowOff>
    </xdr:from>
    <xdr:to>
      <xdr:col>0</xdr:col>
      <xdr:colOff>0</xdr:colOff>
      <xdr:row>29</xdr:row>
      <xdr:rowOff>104775</xdr:rowOff>
    </xdr:to>
    <xdr:sp>
      <xdr:nvSpPr>
        <xdr:cNvPr id="1" name="Text Box 1"/>
        <xdr:cNvSpPr txBox="1">
          <a:spLocks noChangeArrowheads="1"/>
        </xdr:cNvSpPr>
      </xdr:nvSpPr>
      <xdr:spPr>
        <a:xfrm>
          <a:off x="0" y="4143375"/>
          <a:ext cx="0" cy="27051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LEGEND =&gt;</a:t>
          </a:r>
        </a:p>
      </xdr:txBody>
    </xdr:sp>
    <xdr:clientData/>
  </xdr:twoCellAnchor>
  <xdr:twoCellAnchor>
    <xdr:from>
      <xdr:col>0</xdr:col>
      <xdr:colOff>0</xdr:colOff>
      <xdr:row>17</xdr:row>
      <xdr:rowOff>142875</xdr:rowOff>
    </xdr:from>
    <xdr:to>
      <xdr:col>0</xdr:col>
      <xdr:colOff>0</xdr:colOff>
      <xdr:row>18</xdr:row>
      <xdr:rowOff>171450</xdr:rowOff>
    </xdr:to>
    <xdr:grpSp>
      <xdr:nvGrpSpPr>
        <xdr:cNvPr id="2" name="Group 2"/>
        <xdr:cNvGrpSpPr>
          <a:grpSpLocks/>
        </xdr:cNvGrpSpPr>
      </xdr:nvGrpSpPr>
      <xdr:grpSpPr>
        <a:xfrm>
          <a:off x="0" y="4133850"/>
          <a:ext cx="0" cy="266700"/>
          <a:chOff x="304" y="241"/>
          <a:chExt cx="29" cy="29"/>
        </a:xfrm>
        <a:solidFill>
          <a:srgbClr val="FFFFFF"/>
        </a:solidFill>
      </xdr:grpSpPr>
      <xdr:sp>
        <xdr:nvSpPr>
          <xdr:cNvPr id="3" name="Oval 3"/>
          <xdr:cNvSpPr>
            <a:spLocks/>
          </xdr:cNvSpPr>
        </xdr:nvSpPr>
        <xdr:spPr>
          <a:xfrm>
            <a:off x="308" y="241"/>
            <a:ext cx="22" cy="22"/>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utoShape 4"/>
          <xdr:cNvSpPr>
            <a:spLocks/>
          </xdr:cNvSpPr>
        </xdr:nvSpPr>
        <xdr:spPr>
          <a:xfrm flipV="1">
            <a:off x="304" y="251"/>
            <a:ext cx="29" cy="19"/>
          </a:xfrm>
          <a:custGeom>
            <a:pathLst>
              <a:path h="21600" w="21600">
                <a:moveTo>
                  <a:pt x="2979" y="9094"/>
                </a:moveTo>
                <a:cubicBezTo>
                  <a:pt x="3781" y="5417"/>
                  <a:pt x="7036" y="2795"/>
                  <a:pt x="10800" y="2796"/>
                </a:cubicBezTo>
                <a:cubicBezTo>
                  <a:pt x="14563" y="2796"/>
                  <a:pt x="17818" y="5417"/>
                  <a:pt x="18620" y="9094"/>
                </a:cubicBezTo>
                <a:lnTo>
                  <a:pt x="21351" y="8498"/>
                </a:lnTo>
                <a:cubicBezTo>
                  <a:pt x="20269" y="3537"/>
                  <a:pt x="15877" y="-1"/>
                  <a:pt x="10799" y="0"/>
                </a:cubicBezTo>
                <a:cubicBezTo>
                  <a:pt x="5722" y="0"/>
                  <a:pt x="1330" y="3537"/>
                  <a:pt x="248" y="8498"/>
                </a:cubicBezTo>
                <a:lnTo>
                  <a:pt x="2979" y="90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0</xdr:row>
      <xdr:rowOff>0</xdr:rowOff>
    </xdr:from>
    <xdr:to>
      <xdr:col>19</xdr:col>
      <xdr:colOff>447675</xdr:colOff>
      <xdr:row>0</xdr:row>
      <xdr:rowOff>0</xdr:rowOff>
    </xdr:to>
    <xdr:grpSp>
      <xdr:nvGrpSpPr>
        <xdr:cNvPr id="5" name="Group 5"/>
        <xdr:cNvGrpSpPr>
          <a:grpSpLocks/>
        </xdr:cNvGrpSpPr>
      </xdr:nvGrpSpPr>
      <xdr:grpSpPr>
        <a:xfrm>
          <a:off x="11001375" y="0"/>
          <a:ext cx="333375" cy="0"/>
          <a:chOff x="320" y="533"/>
          <a:chExt cx="52" cy="52"/>
        </a:xfrm>
        <a:solidFill>
          <a:srgbClr val="FFFFFF"/>
        </a:solidFill>
      </xdr:grpSpPr>
      <xdr:sp>
        <xdr:nvSpPr>
          <xdr:cNvPr id="6" name="Rectangle 6"/>
          <xdr:cNvSpPr>
            <a:spLocks/>
          </xdr:cNvSpPr>
        </xdr:nvSpPr>
        <xdr:spPr>
          <a:xfrm>
            <a:off x="320" y="568"/>
            <a:ext cx="52" cy="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7"/>
          <xdr:cNvSpPr>
            <a:spLocks/>
          </xdr:cNvSpPr>
        </xdr:nvSpPr>
        <xdr:spPr>
          <a:xfrm>
            <a:off x="320" y="533"/>
            <a:ext cx="8" cy="3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AutoShape 8"/>
          <xdr:cNvSpPr>
            <a:spLocks/>
          </xdr:cNvSpPr>
        </xdr:nvSpPr>
        <xdr:spPr>
          <a:xfrm>
            <a:off x="324" y="571"/>
            <a:ext cx="16" cy="14"/>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5400" y="10800"/>
                  <a:pt x="5400" y="13782"/>
                  <a:pt x="7818" y="16200"/>
                </a:cubicBezTo>
                <a:cubicBezTo>
                  <a:pt x="10800" y="16200"/>
                  <a:pt x="13782" y="16200"/>
                  <a:pt x="16200" y="13782"/>
                </a:cubicBezTo>
                <a:cubicBezTo>
                  <a:pt x="16200" y="10800"/>
                  <a:pt x="16200" y="7818"/>
                  <a:pt x="13782" y="5400"/>
                </a:cubicBezTo>
                <a:cubicBezTo>
                  <a:pt x="10800" y="5400"/>
                  <a:pt x="7818" y="5400"/>
                  <a:pt x="5400" y="7818"/>
                </a:cubicBezTo>
                <a:close/>
              </a:path>
            </a:pathLst>
          </a:cu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AutoShape 9"/>
          <xdr:cNvSpPr>
            <a:spLocks/>
          </xdr:cNvSpPr>
        </xdr:nvSpPr>
        <xdr:spPr>
          <a:xfrm>
            <a:off x="350" y="571"/>
            <a:ext cx="16" cy="14"/>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5400" y="10800"/>
                  <a:pt x="5400" y="13782"/>
                  <a:pt x="7818" y="16200"/>
                </a:cubicBezTo>
                <a:cubicBezTo>
                  <a:pt x="10800" y="16200"/>
                  <a:pt x="13782" y="16200"/>
                  <a:pt x="16200" y="13782"/>
                </a:cubicBezTo>
                <a:cubicBezTo>
                  <a:pt x="16200" y="10800"/>
                  <a:pt x="16200" y="7818"/>
                  <a:pt x="13782" y="5400"/>
                </a:cubicBezTo>
                <a:cubicBezTo>
                  <a:pt x="10800" y="5400"/>
                  <a:pt x="7818" y="5400"/>
                  <a:pt x="5400" y="7818"/>
                </a:cubicBezTo>
                <a:close/>
              </a:path>
            </a:pathLst>
          </a:cu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AutoShape 10"/>
          <xdr:cNvSpPr>
            <a:spLocks/>
          </xdr:cNvSpPr>
        </xdr:nvSpPr>
        <xdr:spPr>
          <a:xfrm>
            <a:off x="333" y="559"/>
            <a:ext cx="35" cy="8"/>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AutoShape 11"/>
          <xdr:cNvSpPr>
            <a:spLocks/>
          </xdr:cNvSpPr>
        </xdr:nvSpPr>
        <xdr:spPr>
          <a:xfrm>
            <a:off x="333" y="552"/>
            <a:ext cx="35" cy="8"/>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66675</xdr:colOff>
      <xdr:row>0</xdr:row>
      <xdr:rowOff>0</xdr:rowOff>
    </xdr:from>
    <xdr:to>
      <xdr:col>19</xdr:col>
      <xdr:colOff>447675</xdr:colOff>
      <xdr:row>0</xdr:row>
      <xdr:rowOff>0</xdr:rowOff>
    </xdr:to>
    <xdr:grpSp>
      <xdr:nvGrpSpPr>
        <xdr:cNvPr id="12" name="Group 12"/>
        <xdr:cNvGrpSpPr>
          <a:grpSpLocks/>
        </xdr:cNvGrpSpPr>
      </xdr:nvGrpSpPr>
      <xdr:grpSpPr>
        <a:xfrm>
          <a:off x="10953750" y="0"/>
          <a:ext cx="381000" cy="0"/>
          <a:chOff x="216" y="418"/>
          <a:chExt cx="71" cy="51"/>
        </a:xfrm>
        <a:solidFill>
          <a:srgbClr val="FFFFFF"/>
        </a:solidFill>
      </xdr:grpSpPr>
      <xdr:sp>
        <xdr:nvSpPr>
          <xdr:cNvPr id="13" name="Rectangle 13"/>
          <xdr:cNvSpPr>
            <a:spLocks/>
          </xdr:cNvSpPr>
        </xdr:nvSpPr>
        <xdr:spPr>
          <a:xfrm>
            <a:off x="261" y="418"/>
            <a:ext cx="26" cy="41"/>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216" y="448"/>
            <a:ext cx="45" cy="11"/>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AutoShape 15"/>
          <xdr:cNvSpPr>
            <a:spLocks/>
          </xdr:cNvSpPr>
        </xdr:nvSpPr>
        <xdr:spPr>
          <a:xfrm>
            <a:off x="220" y="454"/>
            <a:ext cx="15" cy="1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5400" y="10800"/>
                  <a:pt x="5400" y="13782"/>
                  <a:pt x="7818" y="16200"/>
                </a:cubicBezTo>
                <a:cubicBezTo>
                  <a:pt x="10800" y="16200"/>
                  <a:pt x="13782" y="16200"/>
                  <a:pt x="16200" y="13782"/>
                </a:cubicBezTo>
                <a:cubicBezTo>
                  <a:pt x="16200" y="10800"/>
                  <a:pt x="16200" y="7818"/>
                  <a:pt x="13782" y="5400"/>
                </a:cubicBezTo>
                <a:cubicBezTo>
                  <a:pt x="10800" y="5400"/>
                  <a:pt x="7818" y="5400"/>
                  <a:pt x="5400" y="7818"/>
                </a:cubicBezTo>
                <a:close/>
              </a:path>
            </a:pathLst>
          </a:cu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AutoShape 16"/>
          <xdr:cNvSpPr>
            <a:spLocks/>
          </xdr:cNvSpPr>
        </xdr:nvSpPr>
        <xdr:spPr>
          <a:xfrm>
            <a:off x="225" y="441"/>
            <a:ext cx="28" cy="6"/>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AutoShape 17"/>
          <xdr:cNvSpPr>
            <a:spLocks/>
          </xdr:cNvSpPr>
        </xdr:nvSpPr>
        <xdr:spPr>
          <a:xfrm>
            <a:off x="225" y="434"/>
            <a:ext cx="28" cy="7"/>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AutoShape 18"/>
          <xdr:cNvSpPr>
            <a:spLocks/>
          </xdr:cNvSpPr>
        </xdr:nvSpPr>
        <xdr:spPr>
          <a:xfrm>
            <a:off x="241" y="454"/>
            <a:ext cx="15" cy="1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5400" y="10800"/>
                  <a:pt x="5400" y="13782"/>
                  <a:pt x="7818" y="16200"/>
                </a:cubicBezTo>
                <a:cubicBezTo>
                  <a:pt x="10800" y="16200"/>
                  <a:pt x="13782" y="16200"/>
                  <a:pt x="16200" y="13782"/>
                </a:cubicBezTo>
                <a:cubicBezTo>
                  <a:pt x="16200" y="10800"/>
                  <a:pt x="16200" y="7818"/>
                  <a:pt x="13782" y="5400"/>
                </a:cubicBezTo>
                <a:cubicBezTo>
                  <a:pt x="10800" y="5400"/>
                  <a:pt x="7818" y="5400"/>
                  <a:pt x="5400" y="7818"/>
                </a:cubicBezTo>
                <a:close/>
              </a:path>
            </a:pathLst>
          </a:cu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AutoShape 19"/>
          <xdr:cNvSpPr>
            <a:spLocks/>
          </xdr:cNvSpPr>
        </xdr:nvSpPr>
        <xdr:spPr>
          <a:xfrm>
            <a:off x="265" y="454"/>
            <a:ext cx="15" cy="1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5400" y="10800"/>
                  <a:pt x="5400" y="13782"/>
                  <a:pt x="7818" y="16200"/>
                </a:cubicBezTo>
                <a:cubicBezTo>
                  <a:pt x="10800" y="16200"/>
                  <a:pt x="13782" y="16200"/>
                  <a:pt x="16200" y="13782"/>
                </a:cubicBezTo>
                <a:cubicBezTo>
                  <a:pt x="16200" y="10800"/>
                  <a:pt x="16200" y="7818"/>
                  <a:pt x="13782" y="5400"/>
                </a:cubicBezTo>
                <a:cubicBezTo>
                  <a:pt x="10800" y="5400"/>
                  <a:pt x="7818" y="5400"/>
                  <a:pt x="5400" y="7818"/>
                </a:cubicBezTo>
                <a:close/>
              </a:path>
            </a:pathLst>
          </a:cu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114300</xdr:colOff>
      <xdr:row>0</xdr:row>
      <xdr:rowOff>0</xdr:rowOff>
    </xdr:from>
    <xdr:to>
      <xdr:col>16</xdr:col>
      <xdr:colOff>581025</xdr:colOff>
      <xdr:row>0</xdr:row>
      <xdr:rowOff>0</xdr:rowOff>
    </xdr:to>
    <xdr:grpSp>
      <xdr:nvGrpSpPr>
        <xdr:cNvPr id="20" name="Group 20"/>
        <xdr:cNvGrpSpPr>
          <a:grpSpLocks/>
        </xdr:cNvGrpSpPr>
      </xdr:nvGrpSpPr>
      <xdr:grpSpPr>
        <a:xfrm>
          <a:off x="9258300" y="0"/>
          <a:ext cx="466725" cy="0"/>
          <a:chOff x="267" y="335"/>
          <a:chExt cx="150" cy="88"/>
        </a:xfrm>
        <a:solidFill>
          <a:srgbClr val="FFFFFF"/>
        </a:solidFill>
      </xdr:grpSpPr>
      <xdr:sp>
        <xdr:nvSpPr>
          <xdr:cNvPr id="21" name="Rectangle 21"/>
          <xdr:cNvSpPr>
            <a:spLocks/>
          </xdr:cNvSpPr>
        </xdr:nvSpPr>
        <xdr:spPr>
          <a:xfrm>
            <a:off x="268" y="351"/>
            <a:ext cx="149" cy="72"/>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AutoShape 22"/>
          <xdr:cNvSpPr>
            <a:spLocks/>
          </xdr:cNvSpPr>
        </xdr:nvSpPr>
        <xdr:spPr>
          <a:xfrm flipH="1">
            <a:off x="385" y="335"/>
            <a:ext cx="32" cy="16"/>
          </a:xfrm>
          <a:prstGeom prst="rtTriangl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AutoShape 23"/>
          <xdr:cNvSpPr>
            <a:spLocks/>
          </xdr:cNvSpPr>
        </xdr:nvSpPr>
        <xdr:spPr>
          <a:xfrm flipH="1">
            <a:off x="361" y="335"/>
            <a:ext cx="32" cy="16"/>
          </a:xfrm>
          <a:prstGeom prst="rtTriangl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AutoShape 24"/>
          <xdr:cNvSpPr>
            <a:spLocks/>
          </xdr:cNvSpPr>
        </xdr:nvSpPr>
        <xdr:spPr>
          <a:xfrm flipH="1">
            <a:off x="338" y="335"/>
            <a:ext cx="32" cy="16"/>
          </a:xfrm>
          <a:prstGeom prst="rtTriangl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utoShape 25"/>
          <xdr:cNvSpPr>
            <a:spLocks/>
          </xdr:cNvSpPr>
        </xdr:nvSpPr>
        <xdr:spPr>
          <a:xfrm flipH="1">
            <a:off x="313" y="335"/>
            <a:ext cx="32" cy="16"/>
          </a:xfrm>
          <a:prstGeom prst="rtTriangl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utoShape 26"/>
          <xdr:cNvSpPr>
            <a:spLocks/>
          </xdr:cNvSpPr>
        </xdr:nvSpPr>
        <xdr:spPr>
          <a:xfrm flipH="1">
            <a:off x="291" y="335"/>
            <a:ext cx="32" cy="16"/>
          </a:xfrm>
          <a:prstGeom prst="rtTriangl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AutoShape 27"/>
          <xdr:cNvSpPr>
            <a:spLocks/>
          </xdr:cNvSpPr>
        </xdr:nvSpPr>
        <xdr:spPr>
          <a:xfrm flipH="1">
            <a:off x="267" y="335"/>
            <a:ext cx="32" cy="16"/>
          </a:xfrm>
          <a:prstGeom prst="rtTriangl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190500</xdr:colOff>
      <xdr:row>0</xdr:row>
      <xdr:rowOff>0</xdr:rowOff>
    </xdr:from>
    <xdr:to>
      <xdr:col>16</xdr:col>
      <xdr:colOff>533400</xdr:colOff>
      <xdr:row>0</xdr:row>
      <xdr:rowOff>0</xdr:rowOff>
    </xdr:to>
    <xdr:sp>
      <xdr:nvSpPr>
        <xdr:cNvPr id="28" name="AutoShape 28"/>
        <xdr:cNvSpPr>
          <a:spLocks/>
        </xdr:cNvSpPr>
      </xdr:nvSpPr>
      <xdr:spPr>
        <a:xfrm flipV="1">
          <a:off x="9334500" y="0"/>
          <a:ext cx="342900" cy="0"/>
        </a:xfrm>
        <a:prstGeom prst="flowChartExtract">
          <a:avLst/>
        </a:prstGeom>
        <a:solidFill>
          <a:srgbClr val="FFFF99"/>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180975</xdr:colOff>
      <xdr:row>0</xdr:row>
      <xdr:rowOff>0</xdr:rowOff>
    </xdr:from>
    <xdr:to>
      <xdr:col>16</xdr:col>
      <xdr:colOff>581025</xdr:colOff>
      <xdr:row>0</xdr:row>
      <xdr:rowOff>0</xdr:rowOff>
    </xdr:to>
    <xdr:sp>
      <xdr:nvSpPr>
        <xdr:cNvPr id="29" name="AutoShape 29"/>
        <xdr:cNvSpPr>
          <a:spLocks/>
        </xdr:cNvSpPr>
      </xdr:nvSpPr>
      <xdr:spPr>
        <a:xfrm flipV="1">
          <a:off x="9324975" y="0"/>
          <a:ext cx="400050" cy="0"/>
        </a:xfrm>
        <a:prstGeom prst="foldedCorner">
          <a:avLst>
            <a:gd name="adj" fmla="val 16662"/>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152400</xdr:colOff>
      <xdr:row>0</xdr:row>
      <xdr:rowOff>0</xdr:rowOff>
    </xdr:from>
    <xdr:to>
      <xdr:col>19</xdr:col>
      <xdr:colOff>514350</xdr:colOff>
      <xdr:row>0</xdr:row>
      <xdr:rowOff>0</xdr:rowOff>
    </xdr:to>
    <xdr:grpSp>
      <xdr:nvGrpSpPr>
        <xdr:cNvPr id="30" name="Group 30"/>
        <xdr:cNvGrpSpPr>
          <a:grpSpLocks/>
        </xdr:cNvGrpSpPr>
      </xdr:nvGrpSpPr>
      <xdr:grpSpPr>
        <a:xfrm>
          <a:off x="11039475" y="0"/>
          <a:ext cx="361950" cy="0"/>
          <a:chOff x="595" y="913"/>
          <a:chExt cx="87" cy="64"/>
        </a:xfrm>
        <a:solidFill>
          <a:srgbClr val="FFFFFF"/>
        </a:solidFill>
      </xdr:grpSpPr>
      <xdr:sp>
        <xdr:nvSpPr>
          <xdr:cNvPr id="31" name="Oval 31"/>
          <xdr:cNvSpPr>
            <a:spLocks/>
          </xdr:cNvSpPr>
        </xdr:nvSpPr>
        <xdr:spPr>
          <a:xfrm>
            <a:off x="595" y="939"/>
            <a:ext cx="28" cy="38"/>
          </a:xfrm>
          <a:prstGeom prst="ellipse">
            <a:avLst/>
          </a:prstGeom>
          <a:solidFill>
            <a:srgbClr val="FF0000">
              <a:alpha val="50000"/>
            </a:srgbClr>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AutoShape 32"/>
          <xdr:cNvSpPr>
            <a:spLocks/>
          </xdr:cNvSpPr>
        </xdr:nvSpPr>
        <xdr:spPr>
          <a:xfrm>
            <a:off x="619" y="932"/>
            <a:ext cx="17" cy="30"/>
          </a:xfrm>
          <a:custGeom>
            <a:pathLst>
              <a:path h="21600" w="21600">
                <a:moveTo>
                  <a:pt x="390" y="7921"/>
                </a:moveTo>
                <a:cubicBezTo>
                  <a:pt x="1685" y="3240"/>
                  <a:pt x="5944" y="-1"/>
                  <a:pt x="10800" y="0"/>
                </a:cubicBezTo>
                <a:cubicBezTo>
                  <a:pt x="15655" y="0"/>
                  <a:pt x="19914" y="3240"/>
                  <a:pt x="21209" y="7921"/>
                </a:cubicBezTo>
                <a:cubicBezTo>
                  <a:pt x="19914" y="3240"/>
                  <a:pt x="15655" y="-1"/>
                  <a:pt x="10799" y="0"/>
                </a:cubicBezTo>
                <a:cubicBezTo>
                  <a:pt x="5944" y="0"/>
                  <a:pt x="1685" y="3240"/>
                  <a:pt x="390" y="7921"/>
                </a:cubicBezTo>
                <a:close/>
              </a:path>
            </a:pathLst>
          </a:cu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33"/>
          <xdr:cNvSpPr>
            <a:spLocks/>
          </xdr:cNvSpPr>
        </xdr:nvSpPr>
        <xdr:spPr>
          <a:xfrm flipV="1">
            <a:off x="596" y="919"/>
            <a:ext cx="17" cy="33"/>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34"/>
          <xdr:cNvSpPr>
            <a:spLocks/>
          </xdr:cNvSpPr>
        </xdr:nvSpPr>
        <xdr:spPr>
          <a:xfrm flipV="1">
            <a:off x="657" y="925"/>
            <a:ext cx="10" cy="38"/>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AutoShape 35"/>
          <xdr:cNvSpPr>
            <a:spLocks/>
          </xdr:cNvSpPr>
        </xdr:nvSpPr>
        <xdr:spPr>
          <a:xfrm>
            <a:off x="611" y="913"/>
            <a:ext cx="17" cy="30"/>
          </a:xfrm>
          <a:custGeom>
            <a:pathLst>
              <a:path h="21600" w="21600">
                <a:moveTo>
                  <a:pt x="390" y="7921"/>
                </a:moveTo>
                <a:cubicBezTo>
                  <a:pt x="1685" y="3240"/>
                  <a:pt x="5944" y="-1"/>
                  <a:pt x="10800" y="0"/>
                </a:cubicBezTo>
                <a:cubicBezTo>
                  <a:pt x="15655" y="0"/>
                  <a:pt x="19914" y="3240"/>
                  <a:pt x="21209" y="7921"/>
                </a:cubicBezTo>
                <a:cubicBezTo>
                  <a:pt x="19914" y="3240"/>
                  <a:pt x="15655" y="-1"/>
                  <a:pt x="10799" y="0"/>
                </a:cubicBezTo>
                <a:cubicBezTo>
                  <a:pt x="5944" y="0"/>
                  <a:pt x="1685" y="3240"/>
                  <a:pt x="390" y="7921"/>
                </a:cubicBezTo>
                <a:close/>
              </a:path>
            </a:pathLst>
          </a:cu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AutoShape 36"/>
          <xdr:cNvSpPr>
            <a:spLocks/>
          </xdr:cNvSpPr>
        </xdr:nvSpPr>
        <xdr:spPr>
          <a:xfrm>
            <a:off x="665" y="919"/>
            <a:ext cx="17" cy="30"/>
          </a:xfrm>
          <a:custGeom>
            <a:pathLst>
              <a:path h="21600" w="21600">
                <a:moveTo>
                  <a:pt x="390" y="7921"/>
                </a:moveTo>
                <a:cubicBezTo>
                  <a:pt x="1685" y="3240"/>
                  <a:pt x="5944" y="-1"/>
                  <a:pt x="10800" y="0"/>
                </a:cubicBezTo>
                <a:cubicBezTo>
                  <a:pt x="15655" y="0"/>
                  <a:pt x="19914" y="3240"/>
                  <a:pt x="21209" y="7921"/>
                </a:cubicBezTo>
                <a:cubicBezTo>
                  <a:pt x="19914" y="3240"/>
                  <a:pt x="15655" y="-1"/>
                  <a:pt x="10799" y="0"/>
                </a:cubicBezTo>
                <a:cubicBezTo>
                  <a:pt x="5944" y="0"/>
                  <a:pt x="1685" y="3240"/>
                  <a:pt x="390" y="7921"/>
                </a:cubicBezTo>
                <a:close/>
              </a:path>
            </a:pathLst>
          </a:cu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Oval 37"/>
          <xdr:cNvSpPr>
            <a:spLocks/>
          </xdr:cNvSpPr>
        </xdr:nvSpPr>
        <xdr:spPr>
          <a:xfrm>
            <a:off x="631" y="939"/>
            <a:ext cx="28" cy="38"/>
          </a:xfrm>
          <a:prstGeom prst="ellipse">
            <a:avLst/>
          </a:prstGeom>
          <a:solidFill>
            <a:srgbClr val="FF0000">
              <a:alpha val="50000"/>
            </a:srgbClr>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38100</xdr:colOff>
      <xdr:row>0</xdr:row>
      <xdr:rowOff>0</xdr:rowOff>
    </xdr:from>
    <xdr:to>
      <xdr:col>16</xdr:col>
      <xdr:colOff>257175</xdr:colOff>
      <xdr:row>0</xdr:row>
      <xdr:rowOff>0</xdr:rowOff>
    </xdr:to>
    <xdr:grpSp>
      <xdr:nvGrpSpPr>
        <xdr:cNvPr id="38" name="Group 38"/>
        <xdr:cNvGrpSpPr>
          <a:grpSpLocks/>
        </xdr:cNvGrpSpPr>
      </xdr:nvGrpSpPr>
      <xdr:grpSpPr>
        <a:xfrm>
          <a:off x="9182100" y="0"/>
          <a:ext cx="219075" cy="0"/>
          <a:chOff x="304" y="241"/>
          <a:chExt cx="29" cy="29"/>
        </a:xfrm>
        <a:solidFill>
          <a:srgbClr val="FFFFFF"/>
        </a:solidFill>
      </xdr:grpSpPr>
      <xdr:sp>
        <xdr:nvSpPr>
          <xdr:cNvPr id="39" name="Oval 39"/>
          <xdr:cNvSpPr>
            <a:spLocks/>
          </xdr:cNvSpPr>
        </xdr:nvSpPr>
        <xdr:spPr>
          <a:xfrm>
            <a:off x="308" y="241"/>
            <a:ext cx="22" cy="22"/>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AutoShape 40"/>
          <xdr:cNvSpPr>
            <a:spLocks/>
          </xdr:cNvSpPr>
        </xdr:nvSpPr>
        <xdr:spPr>
          <a:xfrm flipV="1">
            <a:off x="304" y="251"/>
            <a:ext cx="29" cy="19"/>
          </a:xfrm>
          <a:custGeom>
            <a:pathLst>
              <a:path h="21600" w="21600">
                <a:moveTo>
                  <a:pt x="2979" y="9094"/>
                </a:moveTo>
                <a:cubicBezTo>
                  <a:pt x="3781" y="5417"/>
                  <a:pt x="7036" y="2795"/>
                  <a:pt x="10800" y="2796"/>
                </a:cubicBezTo>
                <a:cubicBezTo>
                  <a:pt x="14563" y="2796"/>
                  <a:pt x="17818" y="5417"/>
                  <a:pt x="18620" y="9094"/>
                </a:cubicBezTo>
                <a:lnTo>
                  <a:pt x="21351" y="8498"/>
                </a:lnTo>
                <a:cubicBezTo>
                  <a:pt x="20269" y="3537"/>
                  <a:pt x="15877" y="-1"/>
                  <a:pt x="10799" y="0"/>
                </a:cubicBezTo>
                <a:cubicBezTo>
                  <a:pt x="5722" y="0"/>
                  <a:pt x="1330" y="3537"/>
                  <a:pt x="248" y="8498"/>
                </a:cubicBezTo>
                <a:lnTo>
                  <a:pt x="2979" y="90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104775</xdr:colOff>
      <xdr:row>0</xdr:row>
      <xdr:rowOff>0</xdr:rowOff>
    </xdr:from>
    <xdr:to>
      <xdr:col>19</xdr:col>
      <xdr:colOff>323850</xdr:colOff>
      <xdr:row>0</xdr:row>
      <xdr:rowOff>0</xdr:rowOff>
    </xdr:to>
    <xdr:grpSp>
      <xdr:nvGrpSpPr>
        <xdr:cNvPr id="41" name="Group 41"/>
        <xdr:cNvGrpSpPr>
          <a:grpSpLocks/>
        </xdr:cNvGrpSpPr>
      </xdr:nvGrpSpPr>
      <xdr:grpSpPr>
        <a:xfrm>
          <a:off x="10991850" y="0"/>
          <a:ext cx="219075" cy="0"/>
          <a:chOff x="304" y="241"/>
          <a:chExt cx="29" cy="29"/>
        </a:xfrm>
        <a:solidFill>
          <a:srgbClr val="FFFFFF"/>
        </a:solidFill>
      </xdr:grpSpPr>
      <xdr:sp>
        <xdr:nvSpPr>
          <xdr:cNvPr id="42" name="Oval 42"/>
          <xdr:cNvSpPr>
            <a:spLocks/>
          </xdr:cNvSpPr>
        </xdr:nvSpPr>
        <xdr:spPr>
          <a:xfrm>
            <a:off x="308" y="241"/>
            <a:ext cx="22" cy="22"/>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AutoShape 43"/>
          <xdr:cNvSpPr>
            <a:spLocks/>
          </xdr:cNvSpPr>
        </xdr:nvSpPr>
        <xdr:spPr>
          <a:xfrm flipV="1">
            <a:off x="304" y="251"/>
            <a:ext cx="29" cy="19"/>
          </a:xfrm>
          <a:custGeom>
            <a:pathLst>
              <a:path h="21600" w="21600">
                <a:moveTo>
                  <a:pt x="2979" y="9094"/>
                </a:moveTo>
                <a:cubicBezTo>
                  <a:pt x="3781" y="5417"/>
                  <a:pt x="7036" y="2795"/>
                  <a:pt x="10800" y="2796"/>
                </a:cubicBezTo>
                <a:cubicBezTo>
                  <a:pt x="14563" y="2796"/>
                  <a:pt x="17818" y="5417"/>
                  <a:pt x="18620" y="9094"/>
                </a:cubicBezTo>
                <a:lnTo>
                  <a:pt x="21351" y="8498"/>
                </a:lnTo>
                <a:cubicBezTo>
                  <a:pt x="20269" y="3537"/>
                  <a:pt x="15877" y="-1"/>
                  <a:pt x="10799" y="0"/>
                </a:cubicBezTo>
                <a:cubicBezTo>
                  <a:pt x="5722" y="0"/>
                  <a:pt x="1330" y="3537"/>
                  <a:pt x="248" y="8498"/>
                </a:cubicBezTo>
                <a:lnTo>
                  <a:pt x="2979" y="90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581025</xdr:colOff>
      <xdr:row>0</xdr:row>
      <xdr:rowOff>0</xdr:rowOff>
    </xdr:from>
    <xdr:to>
      <xdr:col>22</xdr:col>
      <xdr:colOff>190500</xdr:colOff>
      <xdr:row>0</xdr:row>
      <xdr:rowOff>0</xdr:rowOff>
    </xdr:to>
    <xdr:grpSp>
      <xdr:nvGrpSpPr>
        <xdr:cNvPr id="44" name="Group 44"/>
        <xdr:cNvGrpSpPr>
          <a:grpSpLocks/>
        </xdr:cNvGrpSpPr>
      </xdr:nvGrpSpPr>
      <xdr:grpSpPr>
        <a:xfrm>
          <a:off x="12630150" y="0"/>
          <a:ext cx="190500" cy="0"/>
          <a:chOff x="304" y="241"/>
          <a:chExt cx="29" cy="29"/>
        </a:xfrm>
        <a:solidFill>
          <a:srgbClr val="FFFFFF"/>
        </a:solidFill>
      </xdr:grpSpPr>
      <xdr:sp>
        <xdr:nvSpPr>
          <xdr:cNvPr id="45" name="Oval 45"/>
          <xdr:cNvSpPr>
            <a:spLocks/>
          </xdr:cNvSpPr>
        </xdr:nvSpPr>
        <xdr:spPr>
          <a:xfrm>
            <a:off x="308" y="241"/>
            <a:ext cx="22" cy="22"/>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AutoShape 46"/>
          <xdr:cNvSpPr>
            <a:spLocks/>
          </xdr:cNvSpPr>
        </xdr:nvSpPr>
        <xdr:spPr>
          <a:xfrm flipV="1">
            <a:off x="304" y="251"/>
            <a:ext cx="29" cy="19"/>
          </a:xfrm>
          <a:custGeom>
            <a:pathLst>
              <a:path h="21600" w="21600">
                <a:moveTo>
                  <a:pt x="2979" y="9094"/>
                </a:moveTo>
                <a:cubicBezTo>
                  <a:pt x="3781" y="5417"/>
                  <a:pt x="7036" y="2795"/>
                  <a:pt x="10800" y="2796"/>
                </a:cubicBezTo>
                <a:cubicBezTo>
                  <a:pt x="14563" y="2796"/>
                  <a:pt x="17818" y="5417"/>
                  <a:pt x="18620" y="9094"/>
                </a:cubicBezTo>
                <a:lnTo>
                  <a:pt x="21351" y="8498"/>
                </a:lnTo>
                <a:cubicBezTo>
                  <a:pt x="20269" y="3537"/>
                  <a:pt x="15877" y="-1"/>
                  <a:pt x="10799" y="0"/>
                </a:cubicBezTo>
                <a:cubicBezTo>
                  <a:pt x="5722" y="0"/>
                  <a:pt x="1330" y="3537"/>
                  <a:pt x="248" y="8498"/>
                </a:cubicBezTo>
                <a:lnTo>
                  <a:pt x="2979" y="90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20</xdr:col>
      <xdr:colOff>581025</xdr:colOff>
      <xdr:row>0</xdr:row>
      <xdr:rowOff>0</xdr:rowOff>
    </xdr:from>
    <xdr:to>
      <xdr:col>21</xdr:col>
      <xdr:colOff>581025</xdr:colOff>
      <xdr:row>0</xdr:row>
      <xdr:rowOff>0</xdr:rowOff>
    </xdr:to>
    <xdr:sp>
      <xdr:nvSpPr>
        <xdr:cNvPr id="47" name="AutoShape 47" descr="Light vertical"/>
        <xdr:cNvSpPr>
          <a:spLocks/>
        </xdr:cNvSpPr>
      </xdr:nvSpPr>
      <xdr:spPr>
        <a:xfrm>
          <a:off x="12049125" y="0"/>
          <a:ext cx="581025" cy="0"/>
        </a:xfrm>
        <a:prstGeom prst="rightArrow">
          <a:avLst>
            <a:gd name="adj1" fmla="val 50000"/>
            <a:gd name="adj2" fmla="val -15217"/>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xdr:colOff>
      <xdr:row>0</xdr:row>
      <xdr:rowOff>0</xdr:rowOff>
    </xdr:from>
    <xdr:to>
      <xdr:col>16</xdr:col>
      <xdr:colOff>0</xdr:colOff>
      <xdr:row>0</xdr:row>
      <xdr:rowOff>0</xdr:rowOff>
    </xdr:to>
    <xdr:sp>
      <xdr:nvSpPr>
        <xdr:cNvPr id="48" name="AutoShape 48" descr="Light vertical"/>
        <xdr:cNvSpPr>
          <a:spLocks/>
        </xdr:cNvSpPr>
      </xdr:nvSpPr>
      <xdr:spPr>
        <a:xfrm>
          <a:off x="8591550" y="0"/>
          <a:ext cx="552450" cy="0"/>
        </a:xfrm>
        <a:prstGeom prst="rightArrow">
          <a:avLst>
            <a:gd name="adj1" fmla="val 50000"/>
            <a:gd name="adj2" fmla="val -15217"/>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0</xdr:row>
      <xdr:rowOff>0</xdr:rowOff>
    </xdr:from>
    <xdr:to>
      <xdr:col>18</xdr:col>
      <xdr:colOff>581025</xdr:colOff>
      <xdr:row>0</xdr:row>
      <xdr:rowOff>0</xdr:rowOff>
    </xdr:to>
    <xdr:sp>
      <xdr:nvSpPr>
        <xdr:cNvPr id="49" name="AutoShape 49" descr="Light vertical"/>
        <xdr:cNvSpPr>
          <a:spLocks/>
        </xdr:cNvSpPr>
      </xdr:nvSpPr>
      <xdr:spPr>
        <a:xfrm>
          <a:off x="10315575" y="0"/>
          <a:ext cx="571500" cy="0"/>
        </a:xfrm>
        <a:prstGeom prst="rightArrow">
          <a:avLst>
            <a:gd name="adj1" fmla="val 50000"/>
            <a:gd name="adj2" fmla="val -15217"/>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0</xdr:row>
      <xdr:rowOff>0</xdr:rowOff>
    </xdr:from>
    <xdr:to>
      <xdr:col>7</xdr:col>
      <xdr:colOff>371475</xdr:colOff>
      <xdr:row>0</xdr:row>
      <xdr:rowOff>0</xdr:rowOff>
    </xdr:to>
    <xdr:sp>
      <xdr:nvSpPr>
        <xdr:cNvPr id="50" name="AutoShape 50"/>
        <xdr:cNvSpPr>
          <a:spLocks/>
        </xdr:cNvSpPr>
      </xdr:nvSpPr>
      <xdr:spPr>
        <a:xfrm>
          <a:off x="2295525" y="0"/>
          <a:ext cx="1990725" cy="0"/>
        </a:xfrm>
        <a:prstGeom prst="wedgeRoundRectCallout">
          <a:avLst>
            <a:gd name="adj1" fmla="val -45453"/>
            <a:gd name="adj2" fmla="val 89287"/>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400" b="1" i="0" u="none" baseline="0">
              <a:solidFill>
                <a:srgbClr val="000000"/>
              </a:solidFill>
              <a:latin typeface="Arial"/>
              <a:ea typeface="Arial"/>
              <a:cs typeface="Arial"/>
            </a:rPr>
            <a:t>HOUSING / ROTOR PROBLEM 
</a:t>
          </a:r>
          <a:r>
            <a:rPr lang="en-US" cap="none" sz="1400" b="1" i="0" u="none" baseline="0">
              <a:solidFill>
                <a:srgbClr val="FF0000"/>
              </a:solidFill>
              <a:latin typeface="Arial"/>
              <a:ea typeface="Arial"/>
              <a:cs typeface="Arial"/>
            </a:rPr>
            <a:t>Q/T: 2 Week</a:t>
          </a:r>
        </a:p>
      </xdr:txBody>
    </xdr:sp>
    <xdr:clientData/>
  </xdr:twoCellAnchor>
  <xdr:twoCellAnchor>
    <xdr:from>
      <xdr:col>17</xdr:col>
      <xdr:colOff>104775</xdr:colOff>
      <xdr:row>75</xdr:row>
      <xdr:rowOff>85725</xdr:rowOff>
    </xdr:from>
    <xdr:to>
      <xdr:col>17</xdr:col>
      <xdr:colOff>561975</xdr:colOff>
      <xdr:row>76</xdr:row>
      <xdr:rowOff>123825</xdr:rowOff>
    </xdr:to>
    <xdr:sp>
      <xdr:nvSpPr>
        <xdr:cNvPr id="51" name="AutoShape 51" descr="Light vertical"/>
        <xdr:cNvSpPr>
          <a:spLocks/>
        </xdr:cNvSpPr>
      </xdr:nvSpPr>
      <xdr:spPr>
        <a:xfrm>
          <a:off x="9829800" y="16402050"/>
          <a:ext cx="457200" cy="238125"/>
        </a:xfrm>
        <a:prstGeom prst="rightArrow">
          <a:avLst>
            <a:gd name="adj1" fmla="val 28000"/>
            <a:gd name="adj2" fmla="val -19699"/>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114300</xdr:colOff>
      <xdr:row>77</xdr:row>
      <xdr:rowOff>76200</xdr:rowOff>
    </xdr:from>
    <xdr:to>
      <xdr:col>24</xdr:col>
      <xdr:colOff>447675</xdr:colOff>
      <xdr:row>78</xdr:row>
      <xdr:rowOff>133350</xdr:rowOff>
    </xdr:to>
    <xdr:grpSp>
      <xdr:nvGrpSpPr>
        <xdr:cNvPr id="52" name="Group 52"/>
        <xdr:cNvGrpSpPr>
          <a:grpSpLocks/>
        </xdr:cNvGrpSpPr>
      </xdr:nvGrpSpPr>
      <xdr:grpSpPr>
        <a:xfrm>
          <a:off x="13906500" y="16783050"/>
          <a:ext cx="333375" cy="257175"/>
          <a:chOff x="320" y="533"/>
          <a:chExt cx="52" cy="52"/>
        </a:xfrm>
        <a:solidFill>
          <a:srgbClr val="FFFFFF"/>
        </a:solidFill>
      </xdr:grpSpPr>
      <xdr:sp>
        <xdr:nvSpPr>
          <xdr:cNvPr id="53" name="Rectangle 53"/>
          <xdr:cNvSpPr>
            <a:spLocks/>
          </xdr:cNvSpPr>
        </xdr:nvSpPr>
        <xdr:spPr>
          <a:xfrm>
            <a:off x="320" y="568"/>
            <a:ext cx="52" cy="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Rectangle 54"/>
          <xdr:cNvSpPr>
            <a:spLocks/>
          </xdr:cNvSpPr>
        </xdr:nvSpPr>
        <xdr:spPr>
          <a:xfrm>
            <a:off x="320" y="533"/>
            <a:ext cx="8" cy="3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AutoShape 55"/>
          <xdr:cNvSpPr>
            <a:spLocks/>
          </xdr:cNvSpPr>
        </xdr:nvSpPr>
        <xdr:spPr>
          <a:xfrm>
            <a:off x="324" y="571"/>
            <a:ext cx="16" cy="14"/>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5400" y="10800"/>
                  <a:pt x="5400" y="13782"/>
                  <a:pt x="7818" y="16200"/>
                </a:cubicBezTo>
                <a:cubicBezTo>
                  <a:pt x="10800" y="16200"/>
                  <a:pt x="13782" y="16200"/>
                  <a:pt x="16200" y="13782"/>
                </a:cubicBezTo>
                <a:cubicBezTo>
                  <a:pt x="16200" y="10800"/>
                  <a:pt x="16200" y="7818"/>
                  <a:pt x="13782" y="5400"/>
                </a:cubicBezTo>
                <a:cubicBezTo>
                  <a:pt x="10800" y="5400"/>
                  <a:pt x="7818" y="5400"/>
                  <a:pt x="5400" y="7818"/>
                </a:cubicBezTo>
                <a:close/>
              </a:path>
            </a:pathLst>
          </a:cu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AutoShape 56"/>
          <xdr:cNvSpPr>
            <a:spLocks/>
          </xdr:cNvSpPr>
        </xdr:nvSpPr>
        <xdr:spPr>
          <a:xfrm>
            <a:off x="350" y="571"/>
            <a:ext cx="16" cy="14"/>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5400" y="10800"/>
                  <a:pt x="5400" y="13782"/>
                  <a:pt x="7818" y="16200"/>
                </a:cubicBezTo>
                <a:cubicBezTo>
                  <a:pt x="10800" y="16200"/>
                  <a:pt x="13782" y="16200"/>
                  <a:pt x="16200" y="13782"/>
                </a:cubicBezTo>
                <a:cubicBezTo>
                  <a:pt x="16200" y="10800"/>
                  <a:pt x="16200" y="7818"/>
                  <a:pt x="13782" y="5400"/>
                </a:cubicBezTo>
                <a:cubicBezTo>
                  <a:pt x="10800" y="5400"/>
                  <a:pt x="7818" y="5400"/>
                  <a:pt x="5400" y="7818"/>
                </a:cubicBezTo>
                <a:close/>
              </a:path>
            </a:pathLst>
          </a:cu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AutoShape 57"/>
          <xdr:cNvSpPr>
            <a:spLocks/>
          </xdr:cNvSpPr>
        </xdr:nvSpPr>
        <xdr:spPr>
          <a:xfrm>
            <a:off x="333" y="559"/>
            <a:ext cx="35" cy="8"/>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AutoShape 58"/>
          <xdr:cNvSpPr>
            <a:spLocks/>
          </xdr:cNvSpPr>
        </xdr:nvSpPr>
        <xdr:spPr>
          <a:xfrm>
            <a:off x="333" y="552"/>
            <a:ext cx="35" cy="8"/>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24</xdr:col>
      <xdr:colOff>66675</xdr:colOff>
      <xdr:row>75</xdr:row>
      <xdr:rowOff>76200</xdr:rowOff>
    </xdr:from>
    <xdr:to>
      <xdr:col>24</xdr:col>
      <xdr:colOff>447675</xdr:colOff>
      <xdr:row>76</xdr:row>
      <xdr:rowOff>133350</xdr:rowOff>
    </xdr:to>
    <xdr:grpSp>
      <xdr:nvGrpSpPr>
        <xdr:cNvPr id="59" name="Group 59"/>
        <xdr:cNvGrpSpPr>
          <a:grpSpLocks/>
        </xdr:cNvGrpSpPr>
      </xdr:nvGrpSpPr>
      <xdr:grpSpPr>
        <a:xfrm>
          <a:off x="13858875" y="16392525"/>
          <a:ext cx="381000" cy="257175"/>
          <a:chOff x="216" y="418"/>
          <a:chExt cx="71" cy="51"/>
        </a:xfrm>
        <a:solidFill>
          <a:srgbClr val="FFFFFF"/>
        </a:solidFill>
      </xdr:grpSpPr>
      <xdr:sp>
        <xdr:nvSpPr>
          <xdr:cNvPr id="60" name="Rectangle 60"/>
          <xdr:cNvSpPr>
            <a:spLocks/>
          </xdr:cNvSpPr>
        </xdr:nvSpPr>
        <xdr:spPr>
          <a:xfrm>
            <a:off x="261" y="418"/>
            <a:ext cx="26" cy="41"/>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Rectangle 61"/>
          <xdr:cNvSpPr>
            <a:spLocks/>
          </xdr:cNvSpPr>
        </xdr:nvSpPr>
        <xdr:spPr>
          <a:xfrm>
            <a:off x="216" y="448"/>
            <a:ext cx="45" cy="11"/>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AutoShape 62"/>
          <xdr:cNvSpPr>
            <a:spLocks/>
          </xdr:cNvSpPr>
        </xdr:nvSpPr>
        <xdr:spPr>
          <a:xfrm>
            <a:off x="220" y="454"/>
            <a:ext cx="15" cy="1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5400" y="10800"/>
                  <a:pt x="5400" y="13782"/>
                  <a:pt x="7818" y="16200"/>
                </a:cubicBezTo>
                <a:cubicBezTo>
                  <a:pt x="10800" y="16200"/>
                  <a:pt x="13782" y="16200"/>
                  <a:pt x="16200" y="13782"/>
                </a:cubicBezTo>
                <a:cubicBezTo>
                  <a:pt x="16200" y="10800"/>
                  <a:pt x="16200" y="7818"/>
                  <a:pt x="13782" y="5400"/>
                </a:cubicBezTo>
                <a:cubicBezTo>
                  <a:pt x="10800" y="5400"/>
                  <a:pt x="7818" y="5400"/>
                  <a:pt x="5400" y="7818"/>
                </a:cubicBezTo>
                <a:close/>
              </a:path>
            </a:pathLst>
          </a:cu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AutoShape 63"/>
          <xdr:cNvSpPr>
            <a:spLocks/>
          </xdr:cNvSpPr>
        </xdr:nvSpPr>
        <xdr:spPr>
          <a:xfrm>
            <a:off x="225" y="441"/>
            <a:ext cx="28" cy="6"/>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AutoShape 64"/>
          <xdr:cNvSpPr>
            <a:spLocks/>
          </xdr:cNvSpPr>
        </xdr:nvSpPr>
        <xdr:spPr>
          <a:xfrm>
            <a:off x="225" y="434"/>
            <a:ext cx="28" cy="7"/>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AutoShape 65"/>
          <xdr:cNvSpPr>
            <a:spLocks/>
          </xdr:cNvSpPr>
        </xdr:nvSpPr>
        <xdr:spPr>
          <a:xfrm>
            <a:off x="241" y="454"/>
            <a:ext cx="15" cy="1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5400" y="10800"/>
                  <a:pt x="5400" y="13782"/>
                  <a:pt x="7818" y="16200"/>
                </a:cubicBezTo>
                <a:cubicBezTo>
                  <a:pt x="10800" y="16200"/>
                  <a:pt x="13782" y="16200"/>
                  <a:pt x="16200" y="13782"/>
                </a:cubicBezTo>
                <a:cubicBezTo>
                  <a:pt x="16200" y="10800"/>
                  <a:pt x="16200" y="7818"/>
                  <a:pt x="13782" y="5400"/>
                </a:cubicBezTo>
                <a:cubicBezTo>
                  <a:pt x="10800" y="5400"/>
                  <a:pt x="7818" y="5400"/>
                  <a:pt x="5400" y="7818"/>
                </a:cubicBezTo>
                <a:close/>
              </a:path>
            </a:pathLst>
          </a:cu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AutoShape 66"/>
          <xdr:cNvSpPr>
            <a:spLocks/>
          </xdr:cNvSpPr>
        </xdr:nvSpPr>
        <xdr:spPr>
          <a:xfrm>
            <a:off x="265" y="454"/>
            <a:ext cx="15" cy="1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5400" y="10800"/>
                  <a:pt x="5400" y="13782"/>
                  <a:pt x="7818" y="16200"/>
                </a:cubicBezTo>
                <a:cubicBezTo>
                  <a:pt x="10800" y="16200"/>
                  <a:pt x="13782" y="16200"/>
                  <a:pt x="16200" y="13782"/>
                </a:cubicBezTo>
                <a:cubicBezTo>
                  <a:pt x="16200" y="10800"/>
                  <a:pt x="16200" y="7818"/>
                  <a:pt x="13782" y="5400"/>
                </a:cubicBezTo>
                <a:cubicBezTo>
                  <a:pt x="10800" y="5400"/>
                  <a:pt x="7818" y="5400"/>
                  <a:pt x="5400" y="7818"/>
                </a:cubicBezTo>
                <a:close/>
              </a:path>
            </a:pathLst>
          </a:cu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114300</xdr:colOff>
      <xdr:row>77</xdr:row>
      <xdr:rowOff>114300</xdr:rowOff>
    </xdr:from>
    <xdr:to>
      <xdr:col>9</xdr:col>
      <xdr:colOff>581025</xdr:colOff>
      <xdr:row>78</xdr:row>
      <xdr:rowOff>161925</xdr:rowOff>
    </xdr:to>
    <xdr:sp>
      <xdr:nvSpPr>
        <xdr:cNvPr id="67" name="AutoShape 67" descr="Light vertical"/>
        <xdr:cNvSpPr>
          <a:spLocks/>
        </xdr:cNvSpPr>
      </xdr:nvSpPr>
      <xdr:spPr>
        <a:xfrm>
          <a:off x="5191125" y="16821150"/>
          <a:ext cx="466725" cy="247650"/>
        </a:xfrm>
        <a:prstGeom prst="rightArrow">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123825</xdr:colOff>
      <xdr:row>75</xdr:row>
      <xdr:rowOff>47625</xdr:rowOff>
    </xdr:from>
    <xdr:to>
      <xdr:col>9</xdr:col>
      <xdr:colOff>276225</xdr:colOff>
      <xdr:row>76</xdr:row>
      <xdr:rowOff>161925</xdr:rowOff>
    </xdr:to>
    <xdr:grpSp>
      <xdr:nvGrpSpPr>
        <xdr:cNvPr id="68" name="Group 68"/>
        <xdr:cNvGrpSpPr>
          <a:grpSpLocks/>
        </xdr:cNvGrpSpPr>
      </xdr:nvGrpSpPr>
      <xdr:grpSpPr>
        <a:xfrm>
          <a:off x="5200650" y="16363950"/>
          <a:ext cx="152400" cy="314325"/>
          <a:chOff x="572" y="516"/>
          <a:chExt cx="44" cy="130"/>
        </a:xfrm>
        <a:solidFill>
          <a:srgbClr val="FFFFFF"/>
        </a:solidFill>
      </xdr:grpSpPr>
      <xdr:sp>
        <xdr:nvSpPr>
          <xdr:cNvPr id="69" name="AutoShape 69"/>
          <xdr:cNvSpPr>
            <a:spLocks/>
          </xdr:cNvSpPr>
        </xdr:nvSpPr>
        <xdr:spPr>
          <a:xfrm flipH="1">
            <a:off x="614" y="517"/>
            <a:ext cx="1" cy="129"/>
          </a:xfrm>
          <a:prstGeom prst="straightConnector1">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0" name="AutoShape 70"/>
          <xdr:cNvSpPr>
            <a:spLocks/>
          </xdr:cNvSpPr>
        </xdr:nvSpPr>
        <xdr:spPr>
          <a:xfrm flipH="1">
            <a:off x="572" y="516"/>
            <a:ext cx="43" cy="0"/>
          </a:xfrm>
          <a:prstGeom prst="straightConnector1">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1" name="AutoShape 71"/>
          <xdr:cNvSpPr>
            <a:spLocks/>
          </xdr:cNvSpPr>
        </xdr:nvSpPr>
        <xdr:spPr>
          <a:xfrm flipH="1">
            <a:off x="572" y="516"/>
            <a:ext cx="43" cy="0"/>
          </a:xfrm>
          <a:prstGeom prst="straightConnector1">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2" name="AutoShape 72"/>
          <xdr:cNvSpPr>
            <a:spLocks/>
          </xdr:cNvSpPr>
        </xdr:nvSpPr>
        <xdr:spPr>
          <a:xfrm flipH="1">
            <a:off x="572" y="558"/>
            <a:ext cx="43" cy="0"/>
          </a:xfrm>
          <a:prstGeom prst="straightConnector1">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3" name="AutoShape 73"/>
          <xdr:cNvSpPr>
            <a:spLocks/>
          </xdr:cNvSpPr>
        </xdr:nvSpPr>
        <xdr:spPr>
          <a:xfrm flipH="1">
            <a:off x="572" y="602"/>
            <a:ext cx="43" cy="0"/>
          </a:xfrm>
          <a:prstGeom prst="straightConnector1">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4" name="AutoShape 74"/>
          <xdr:cNvSpPr>
            <a:spLocks/>
          </xdr:cNvSpPr>
        </xdr:nvSpPr>
        <xdr:spPr>
          <a:xfrm flipH="1">
            <a:off x="573" y="644"/>
            <a:ext cx="43" cy="0"/>
          </a:xfrm>
          <a:prstGeom prst="straightConnector1">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21</xdr:col>
      <xdr:colOff>66675</xdr:colOff>
      <xdr:row>79</xdr:row>
      <xdr:rowOff>76200</xdr:rowOff>
    </xdr:from>
    <xdr:to>
      <xdr:col>21</xdr:col>
      <xdr:colOff>342900</xdr:colOff>
      <xdr:row>80</xdr:row>
      <xdr:rowOff>133350</xdr:rowOff>
    </xdr:to>
    <xdr:grpSp>
      <xdr:nvGrpSpPr>
        <xdr:cNvPr id="75" name="Group 75"/>
        <xdr:cNvGrpSpPr>
          <a:grpSpLocks/>
        </xdr:cNvGrpSpPr>
      </xdr:nvGrpSpPr>
      <xdr:grpSpPr>
        <a:xfrm>
          <a:off x="12115800" y="17183100"/>
          <a:ext cx="276225" cy="247650"/>
          <a:chOff x="267" y="335"/>
          <a:chExt cx="150" cy="88"/>
        </a:xfrm>
        <a:solidFill>
          <a:srgbClr val="FFFFFF"/>
        </a:solidFill>
      </xdr:grpSpPr>
      <xdr:sp>
        <xdr:nvSpPr>
          <xdr:cNvPr id="76" name="Rectangle 76"/>
          <xdr:cNvSpPr>
            <a:spLocks/>
          </xdr:cNvSpPr>
        </xdr:nvSpPr>
        <xdr:spPr>
          <a:xfrm>
            <a:off x="268" y="351"/>
            <a:ext cx="149" cy="72"/>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7" name="AutoShape 77"/>
          <xdr:cNvSpPr>
            <a:spLocks/>
          </xdr:cNvSpPr>
        </xdr:nvSpPr>
        <xdr:spPr>
          <a:xfrm flipH="1">
            <a:off x="385" y="335"/>
            <a:ext cx="32" cy="16"/>
          </a:xfrm>
          <a:prstGeom prst="rtTriangl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8" name="AutoShape 78"/>
          <xdr:cNvSpPr>
            <a:spLocks/>
          </xdr:cNvSpPr>
        </xdr:nvSpPr>
        <xdr:spPr>
          <a:xfrm flipH="1">
            <a:off x="361" y="335"/>
            <a:ext cx="32" cy="16"/>
          </a:xfrm>
          <a:prstGeom prst="rtTriangl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AutoShape 79"/>
          <xdr:cNvSpPr>
            <a:spLocks/>
          </xdr:cNvSpPr>
        </xdr:nvSpPr>
        <xdr:spPr>
          <a:xfrm flipH="1">
            <a:off x="338" y="335"/>
            <a:ext cx="32" cy="16"/>
          </a:xfrm>
          <a:prstGeom prst="rtTriangl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AutoShape 80"/>
          <xdr:cNvSpPr>
            <a:spLocks/>
          </xdr:cNvSpPr>
        </xdr:nvSpPr>
        <xdr:spPr>
          <a:xfrm flipH="1">
            <a:off x="313" y="335"/>
            <a:ext cx="32" cy="16"/>
          </a:xfrm>
          <a:prstGeom prst="rtTriangl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AutoShape 81"/>
          <xdr:cNvSpPr>
            <a:spLocks/>
          </xdr:cNvSpPr>
        </xdr:nvSpPr>
        <xdr:spPr>
          <a:xfrm flipH="1">
            <a:off x="291" y="335"/>
            <a:ext cx="32" cy="16"/>
          </a:xfrm>
          <a:prstGeom prst="rtTriangl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AutoShape 82"/>
          <xdr:cNvSpPr>
            <a:spLocks/>
          </xdr:cNvSpPr>
        </xdr:nvSpPr>
        <xdr:spPr>
          <a:xfrm flipH="1">
            <a:off x="267" y="335"/>
            <a:ext cx="32" cy="16"/>
          </a:xfrm>
          <a:prstGeom prst="rtTriangl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17</xdr:col>
      <xdr:colOff>85725</xdr:colOff>
      <xdr:row>77</xdr:row>
      <xdr:rowOff>28575</xdr:rowOff>
    </xdr:from>
    <xdr:to>
      <xdr:col>17</xdr:col>
      <xdr:colOff>314325</xdr:colOff>
      <xdr:row>78</xdr:row>
      <xdr:rowOff>133350</xdr:rowOff>
    </xdr:to>
    <xdr:sp>
      <xdr:nvSpPr>
        <xdr:cNvPr id="83" name="AutoShape 83"/>
        <xdr:cNvSpPr>
          <a:spLocks/>
        </xdr:cNvSpPr>
      </xdr:nvSpPr>
      <xdr:spPr>
        <a:xfrm flipH="1">
          <a:off x="9810750" y="16735425"/>
          <a:ext cx="228600" cy="304800"/>
        </a:xfrm>
        <a:custGeom>
          <a:pathLst>
            <a:path h="21600" w="21600">
              <a:moveTo>
                <a:pt x="403" y="13725"/>
              </a:moveTo>
              <a:cubicBezTo>
                <a:pt x="1714" y="18382"/>
                <a:pt x="5961" y="21600"/>
                <a:pt x="10800" y="21600"/>
              </a:cubicBezTo>
              <a:cubicBezTo>
                <a:pt x="16764" y="21600"/>
                <a:pt x="21600" y="16764"/>
                <a:pt x="21600" y="10800"/>
              </a:cubicBezTo>
              <a:cubicBezTo>
                <a:pt x="21600" y="4835"/>
                <a:pt x="16764" y="0"/>
                <a:pt x="10800" y="0"/>
              </a:cubicBezTo>
              <a:cubicBezTo>
                <a:pt x="6918" y="-1"/>
                <a:pt x="3334" y="2083"/>
                <a:pt x="1414" y="5457"/>
              </a:cubicBezTo>
              <a:cubicBezTo>
                <a:pt x="3334" y="2083"/>
                <a:pt x="6918" y="-1"/>
                <a:pt x="10800" y="0"/>
              </a:cubicBezTo>
              <a:cubicBezTo>
                <a:pt x="16764" y="0"/>
                <a:pt x="21600" y="4835"/>
                <a:pt x="21600" y="10800"/>
              </a:cubicBezTo>
              <a:cubicBezTo>
                <a:pt x="21600" y="16764"/>
                <a:pt x="16764" y="21600"/>
                <a:pt x="10800" y="21600"/>
              </a:cubicBezTo>
              <a:cubicBezTo>
                <a:pt x="5961" y="21600"/>
                <a:pt x="1714" y="18382"/>
                <a:pt x="403" y="13725"/>
              </a:cubicBezTo>
              <a:lnTo>
                <a:pt x="-2196" y="14456"/>
              </a:lnTo>
              <a:lnTo>
                <a:pt x="-328" y="11126"/>
              </a:lnTo>
              <a:lnTo>
                <a:pt x="3002" y="12994"/>
              </a:lnTo>
              <a:lnTo>
                <a:pt x="403" y="13725"/>
              </a:lnTo>
              <a:close/>
            </a:path>
          </a:pathLst>
        </a:cu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66675</xdr:colOff>
      <xdr:row>77</xdr:row>
      <xdr:rowOff>47625</xdr:rowOff>
    </xdr:from>
    <xdr:to>
      <xdr:col>27</xdr:col>
      <xdr:colOff>285750</xdr:colOff>
      <xdr:row>78</xdr:row>
      <xdr:rowOff>171450</xdr:rowOff>
    </xdr:to>
    <xdr:grpSp>
      <xdr:nvGrpSpPr>
        <xdr:cNvPr id="84" name="Group 84"/>
        <xdr:cNvGrpSpPr>
          <a:grpSpLocks/>
        </xdr:cNvGrpSpPr>
      </xdr:nvGrpSpPr>
      <xdr:grpSpPr>
        <a:xfrm>
          <a:off x="15601950" y="16754475"/>
          <a:ext cx="219075" cy="323850"/>
          <a:chOff x="1813" y="267"/>
          <a:chExt cx="106" cy="147"/>
        </a:xfrm>
        <a:solidFill>
          <a:srgbClr val="FFFFFF"/>
        </a:solidFill>
      </xdr:grpSpPr>
      <xdr:sp>
        <xdr:nvSpPr>
          <xdr:cNvPr id="85" name="Line 85"/>
          <xdr:cNvSpPr>
            <a:spLocks/>
          </xdr:cNvSpPr>
        </xdr:nvSpPr>
        <xdr:spPr>
          <a:xfrm>
            <a:off x="1813" y="269"/>
            <a:ext cx="15" cy="63"/>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Line 86"/>
          <xdr:cNvSpPr>
            <a:spLocks/>
          </xdr:cNvSpPr>
        </xdr:nvSpPr>
        <xdr:spPr>
          <a:xfrm>
            <a:off x="1829" y="332"/>
            <a:ext cx="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Line 87"/>
          <xdr:cNvSpPr>
            <a:spLocks/>
          </xdr:cNvSpPr>
        </xdr:nvSpPr>
        <xdr:spPr>
          <a:xfrm flipV="1">
            <a:off x="1904" y="267"/>
            <a:ext cx="15" cy="67"/>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Line 88"/>
          <xdr:cNvSpPr>
            <a:spLocks/>
          </xdr:cNvSpPr>
        </xdr:nvSpPr>
        <xdr:spPr>
          <a:xfrm>
            <a:off x="1867" y="332"/>
            <a:ext cx="0" cy="82"/>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Line 89"/>
          <xdr:cNvSpPr>
            <a:spLocks/>
          </xdr:cNvSpPr>
        </xdr:nvSpPr>
        <xdr:spPr>
          <a:xfrm>
            <a:off x="1844" y="414"/>
            <a:ext cx="51"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27</xdr:col>
      <xdr:colOff>47625</xdr:colOff>
      <xdr:row>75</xdr:row>
      <xdr:rowOff>66675</xdr:rowOff>
    </xdr:from>
    <xdr:to>
      <xdr:col>27</xdr:col>
      <xdr:colOff>333375</xdr:colOff>
      <xdr:row>76</xdr:row>
      <xdr:rowOff>123825</xdr:rowOff>
    </xdr:to>
    <xdr:grpSp>
      <xdr:nvGrpSpPr>
        <xdr:cNvPr id="90" name="Group 90"/>
        <xdr:cNvGrpSpPr>
          <a:grpSpLocks/>
        </xdr:cNvGrpSpPr>
      </xdr:nvGrpSpPr>
      <xdr:grpSpPr>
        <a:xfrm>
          <a:off x="15582900" y="16383000"/>
          <a:ext cx="285750" cy="257175"/>
          <a:chOff x="1860" y="222"/>
          <a:chExt cx="159" cy="139"/>
        </a:xfrm>
        <a:solidFill>
          <a:srgbClr val="FFFFFF"/>
        </a:solidFill>
      </xdr:grpSpPr>
      <xdr:sp>
        <xdr:nvSpPr>
          <xdr:cNvPr id="91" name="AutoShape 91"/>
          <xdr:cNvSpPr>
            <a:spLocks/>
          </xdr:cNvSpPr>
        </xdr:nvSpPr>
        <xdr:spPr>
          <a:xfrm>
            <a:off x="1860" y="222"/>
            <a:ext cx="159" cy="139"/>
          </a:xfrm>
          <a:prstGeom prst="flowChartExtract">
            <a:avLst/>
          </a:prstGeom>
          <a:solidFill>
            <a:srgbClr val="FFFF99"/>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Line 92"/>
          <xdr:cNvSpPr>
            <a:spLocks/>
          </xdr:cNvSpPr>
        </xdr:nvSpPr>
        <xdr:spPr>
          <a:xfrm>
            <a:off x="1940" y="279"/>
            <a:ext cx="0" cy="63"/>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Line 93"/>
          <xdr:cNvSpPr>
            <a:spLocks/>
          </xdr:cNvSpPr>
        </xdr:nvSpPr>
        <xdr:spPr>
          <a:xfrm>
            <a:off x="1920" y="279"/>
            <a:ext cx="41"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4" name="Line 94"/>
          <xdr:cNvSpPr>
            <a:spLocks/>
          </xdr:cNvSpPr>
        </xdr:nvSpPr>
        <xdr:spPr>
          <a:xfrm>
            <a:off x="1920" y="342"/>
            <a:ext cx="41"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85725</xdr:colOff>
      <xdr:row>77</xdr:row>
      <xdr:rowOff>123825</xdr:rowOff>
    </xdr:from>
    <xdr:to>
      <xdr:col>21</xdr:col>
      <xdr:colOff>333375</xdr:colOff>
      <xdr:row>78</xdr:row>
      <xdr:rowOff>133350</xdr:rowOff>
    </xdr:to>
    <xdr:sp>
      <xdr:nvSpPr>
        <xdr:cNvPr id="95" name="AutoShape 95"/>
        <xdr:cNvSpPr>
          <a:spLocks/>
        </xdr:cNvSpPr>
      </xdr:nvSpPr>
      <xdr:spPr>
        <a:xfrm flipV="1">
          <a:off x="12134850" y="16830675"/>
          <a:ext cx="247650" cy="209550"/>
        </a:xfrm>
        <a:prstGeom prst="flowChartExtract">
          <a:avLst/>
        </a:prstGeom>
        <a:solidFill>
          <a:srgbClr val="FFFF99"/>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47625</xdr:colOff>
      <xdr:row>79</xdr:row>
      <xdr:rowOff>85725</xdr:rowOff>
    </xdr:from>
    <xdr:to>
      <xdr:col>17</xdr:col>
      <xdr:colOff>581025</xdr:colOff>
      <xdr:row>80</xdr:row>
      <xdr:rowOff>104775</xdr:rowOff>
    </xdr:to>
    <xdr:sp>
      <xdr:nvSpPr>
        <xdr:cNvPr id="96" name="Rectangle 96"/>
        <xdr:cNvSpPr>
          <a:spLocks/>
        </xdr:cNvSpPr>
      </xdr:nvSpPr>
      <xdr:spPr>
        <a:xfrm>
          <a:off x="9772650" y="17192625"/>
          <a:ext cx="533400" cy="209550"/>
        </a:xfrm>
        <a:prstGeom prst="rect">
          <a:avLst/>
        </a:prstGeom>
        <a:solidFill>
          <a:srgbClr val="FFFF99"/>
        </a:solidFill>
        <a:ln w="9525" cmpd="sng">
          <a:solidFill>
            <a:srgbClr val="000000"/>
          </a:solidFill>
          <a:headEnd type="none"/>
          <a:tailEnd type="none"/>
        </a:ln>
      </xdr:spPr>
      <xdr:txBody>
        <a:bodyPr vertOverflow="clip" wrap="square" lIns="27432" tIns="22860" rIns="27432" bIns="0"/>
        <a:p>
          <a:pPr algn="ctr">
            <a:defRPr/>
          </a:pPr>
          <a:r>
            <a:rPr lang="en-US" cap="none" sz="1100" b="1" i="0" u="none" baseline="0">
              <a:solidFill>
                <a:srgbClr val="000000"/>
              </a:solidFill>
              <a:latin typeface="Arial"/>
              <a:ea typeface="Arial"/>
              <a:cs typeface="Arial"/>
            </a:rPr>
            <a:t>0 X  0 X</a:t>
          </a:r>
        </a:p>
      </xdr:txBody>
    </xdr:sp>
    <xdr:clientData/>
  </xdr:twoCellAnchor>
  <xdr:twoCellAnchor>
    <xdr:from>
      <xdr:col>21</xdr:col>
      <xdr:colOff>104775</xdr:colOff>
      <xdr:row>75</xdr:row>
      <xdr:rowOff>66675</xdr:rowOff>
    </xdr:from>
    <xdr:to>
      <xdr:col>21</xdr:col>
      <xdr:colOff>352425</xdr:colOff>
      <xdr:row>76</xdr:row>
      <xdr:rowOff>104775</xdr:rowOff>
    </xdr:to>
    <xdr:sp>
      <xdr:nvSpPr>
        <xdr:cNvPr id="97" name="AutoShape 97"/>
        <xdr:cNvSpPr>
          <a:spLocks/>
        </xdr:cNvSpPr>
      </xdr:nvSpPr>
      <xdr:spPr>
        <a:xfrm flipV="1">
          <a:off x="12153900" y="16383000"/>
          <a:ext cx="247650" cy="238125"/>
        </a:xfrm>
        <a:prstGeom prst="foldedCorner">
          <a:avLst>
            <a:gd name="adj" fmla="val 16662"/>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85725</xdr:colOff>
      <xdr:row>77</xdr:row>
      <xdr:rowOff>66675</xdr:rowOff>
    </xdr:from>
    <xdr:to>
      <xdr:col>13</xdr:col>
      <xdr:colOff>581025</xdr:colOff>
      <xdr:row>78</xdr:row>
      <xdr:rowOff>152400</xdr:rowOff>
    </xdr:to>
    <xdr:sp>
      <xdr:nvSpPr>
        <xdr:cNvPr id="98" name="AutoShape 98" descr="Wide upward diagonal"/>
        <xdr:cNvSpPr>
          <a:spLocks/>
        </xdr:cNvSpPr>
      </xdr:nvSpPr>
      <xdr:spPr>
        <a:xfrm flipV="1">
          <a:off x="7486650" y="16773525"/>
          <a:ext cx="495300" cy="285750"/>
        </a:xfrm>
        <a:prstGeom prst="foldedCorner">
          <a:avLst>
            <a:gd name="adj" fmla="val 16662"/>
          </a:avLst>
        </a:prstGeom>
        <a:pattFill prst="wdUpDiag">
          <a:fgClr>
            <a:srgbClr val="969696"/>
          </a:fgClr>
          <a:bgClr>
            <a:srgbClr val="FFFFFF"/>
          </a:bgClr>
        </a:patt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75</xdr:row>
      <xdr:rowOff>104775</xdr:rowOff>
    </xdr:from>
    <xdr:to>
      <xdr:col>14</xdr:col>
      <xdr:colOff>85725</xdr:colOff>
      <xdr:row>76</xdr:row>
      <xdr:rowOff>114300</xdr:rowOff>
    </xdr:to>
    <xdr:grpSp>
      <xdr:nvGrpSpPr>
        <xdr:cNvPr id="99" name="Group 99"/>
        <xdr:cNvGrpSpPr>
          <a:grpSpLocks/>
        </xdr:cNvGrpSpPr>
      </xdr:nvGrpSpPr>
      <xdr:grpSpPr>
        <a:xfrm>
          <a:off x="7410450" y="16421100"/>
          <a:ext cx="657225" cy="209550"/>
          <a:chOff x="1791" y="271"/>
          <a:chExt cx="114" cy="37"/>
        </a:xfrm>
        <a:solidFill>
          <a:srgbClr val="FFFFFF"/>
        </a:solidFill>
      </xdr:grpSpPr>
      <xdr:sp>
        <xdr:nvSpPr>
          <xdr:cNvPr id="100" name="Line 100"/>
          <xdr:cNvSpPr>
            <a:spLocks/>
          </xdr:cNvSpPr>
        </xdr:nvSpPr>
        <xdr:spPr>
          <a:xfrm>
            <a:off x="1792" y="289"/>
            <a:ext cx="113"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01" name="Text Box 101"/>
          <xdr:cNvSpPr txBox="1">
            <a:spLocks noChangeArrowheads="1"/>
          </xdr:cNvSpPr>
        </xdr:nvSpPr>
        <xdr:spPr>
          <a:xfrm>
            <a:off x="1809" y="271"/>
            <a:ext cx="68" cy="30"/>
          </a:xfrm>
          <a:prstGeom prst="rect">
            <a:avLst/>
          </a:prstGeom>
          <a:solidFill>
            <a:srgbClr val="FFFFFF"/>
          </a:solidFill>
          <a:ln w="28575" cmpd="sng">
            <a:noFill/>
          </a:ln>
        </xdr:spPr>
        <xdr:txBody>
          <a:bodyPr vertOverflow="clip" wrap="square" lIns="27432" tIns="22860" rIns="0" bIns="0"/>
          <a:p>
            <a:pPr algn="l">
              <a:defRPr/>
            </a:pPr>
            <a:r>
              <a:rPr lang="en-US" cap="none" sz="1100" b="1" i="0" u="none" baseline="0">
                <a:solidFill>
                  <a:srgbClr val="000000"/>
                </a:solidFill>
                <a:latin typeface="Arial"/>
                <a:ea typeface="Arial"/>
                <a:cs typeface="Arial"/>
              </a:rPr>
              <a:t>FIFO</a:t>
            </a:r>
          </a:p>
        </xdr:txBody>
      </xdr:sp>
      <xdr:sp>
        <xdr:nvSpPr>
          <xdr:cNvPr id="102" name="Line 102"/>
          <xdr:cNvSpPr>
            <a:spLocks/>
          </xdr:cNvSpPr>
        </xdr:nvSpPr>
        <xdr:spPr>
          <a:xfrm>
            <a:off x="1791" y="271"/>
            <a:ext cx="108"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3" name="Line 103"/>
          <xdr:cNvSpPr>
            <a:spLocks/>
          </xdr:cNvSpPr>
        </xdr:nvSpPr>
        <xdr:spPr>
          <a:xfrm>
            <a:off x="1793" y="308"/>
            <a:ext cx="108"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27</xdr:col>
      <xdr:colOff>66675</xdr:colOff>
      <xdr:row>79</xdr:row>
      <xdr:rowOff>66675</xdr:rowOff>
    </xdr:from>
    <xdr:to>
      <xdr:col>27</xdr:col>
      <xdr:colOff>333375</xdr:colOff>
      <xdr:row>80</xdr:row>
      <xdr:rowOff>152400</xdr:rowOff>
    </xdr:to>
    <xdr:sp>
      <xdr:nvSpPr>
        <xdr:cNvPr id="104" name="AutoShape 104"/>
        <xdr:cNvSpPr>
          <a:spLocks/>
        </xdr:cNvSpPr>
      </xdr:nvSpPr>
      <xdr:spPr>
        <a:xfrm>
          <a:off x="15601950" y="17173575"/>
          <a:ext cx="266700" cy="27622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7855" y="10800"/>
                <a:pt x="7855" y="12426"/>
                <a:pt x="9174" y="13745"/>
              </a:cubicBezTo>
              <a:cubicBezTo>
                <a:pt x="10800" y="13745"/>
                <a:pt x="12426" y="13745"/>
                <a:pt x="13745" y="12426"/>
              </a:cubicBezTo>
              <a:cubicBezTo>
                <a:pt x="13745" y="10800"/>
                <a:pt x="13745" y="9174"/>
                <a:pt x="12426" y="7855"/>
              </a:cubicBezTo>
              <a:cubicBezTo>
                <a:pt x="10800" y="7855"/>
                <a:pt x="9174" y="7855"/>
                <a:pt x="7855" y="9174"/>
              </a:cubicBezTo>
              <a:close/>
            </a:path>
          </a:pathLst>
        </a:cu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79</xdr:row>
      <xdr:rowOff>142875</xdr:rowOff>
    </xdr:from>
    <xdr:to>
      <xdr:col>9</xdr:col>
      <xdr:colOff>581025</xdr:colOff>
      <xdr:row>80</xdr:row>
      <xdr:rowOff>76200</xdr:rowOff>
    </xdr:to>
    <xdr:grpSp>
      <xdr:nvGrpSpPr>
        <xdr:cNvPr id="105" name="Group 105"/>
        <xdr:cNvGrpSpPr>
          <a:grpSpLocks/>
        </xdr:cNvGrpSpPr>
      </xdr:nvGrpSpPr>
      <xdr:grpSpPr>
        <a:xfrm>
          <a:off x="5143500" y="17249775"/>
          <a:ext cx="514350" cy="123825"/>
          <a:chOff x="749" y="422"/>
          <a:chExt cx="163" cy="29"/>
        </a:xfrm>
        <a:solidFill>
          <a:srgbClr val="FFFFFF"/>
        </a:solidFill>
      </xdr:grpSpPr>
      <xdr:sp>
        <xdr:nvSpPr>
          <xdr:cNvPr id="106" name="Line 106"/>
          <xdr:cNvSpPr>
            <a:spLocks/>
          </xdr:cNvSpPr>
        </xdr:nvSpPr>
        <xdr:spPr>
          <a:xfrm rot="21166215">
            <a:off x="771" y="424"/>
            <a:ext cx="40" cy="27"/>
          </a:xfrm>
          <a:prstGeom prst="line">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7" name="Line 107"/>
          <xdr:cNvSpPr>
            <a:spLocks/>
          </xdr:cNvSpPr>
        </xdr:nvSpPr>
        <xdr:spPr>
          <a:xfrm rot="21314842">
            <a:off x="749" y="447"/>
            <a:ext cx="68" cy="4"/>
          </a:xfrm>
          <a:prstGeom prst="line">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8" name="Line 108"/>
          <xdr:cNvSpPr>
            <a:spLocks/>
          </xdr:cNvSpPr>
        </xdr:nvSpPr>
        <xdr:spPr>
          <a:xfrm rot="10556127" flipH="1" flipV="1">
            <a:off x="771" y="422"/>
            <a:ext cx="141" cy="11"/>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24</xdr:col>
      <xdr:colOff>104775</xdr:colOff>
      <xdr:row>79</xdr:row>
      <xdr:rowOff>38100</xdr:rowOff>
    </xdr:from>
    <xdr:to>
      <xdr:col>24</xdr:col>
      <xdr:colOff>381000</xdr:colOff>
      <xdr:row>80</xdr:row>
      <xdr:rowOff>114300</xdr:rowOff>
    </xdr:to>
    <xdr:grpSp>
      <xdr:nvGrpSpPr>
        <xdr:cNvPr id="109" name="Group 109"/>
        <xdr:cNvGrpSpPr>
          <a:grpSpLocks/>
        </xdr:cNvGrpSpPr>
      </xdr:nvGrpSpPr>
      <xdr:grpSpPr>
        <a:xfrm>
          <a:off x="13896975" y="17145000"/>
          <a:ext cx="276225" cy="266700"/>
          <a:chOff x="595" y="913"/>
          <a:chExt cx="87" cy="64"/>
        </a:xfrm>
        <a:solidFill>
          <a:srgbClr val="FFFFFF"/>
        </a:solidFill>
      </xdr:grpSpPr>
      <xdr:sp>
        <xdr:nvSpPr>
          <xdr:cNvPr id="110" name="Oval 110"/>
          <xdr:cNvSpPr>
            <a:spLocks/>
          </xdr:cNvSpPr>
        </xdr:nvSpPr>
        <xdr:spPr>
          <a:xfrm>
            <a:off x="595" y="939"/>
            <a:ext cx="28" cy="38"/>
          </a:xfrm>
          <a:prstGeom prst="ellipse">
            <a:avLst/>
          </a:prstGeom>
          <a:solidFill>
            <a:srgbClr val="FF0000">
              <a:alpha val="50000"/>
            </a:srgbClr>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1" name="AutoShape 111"/>
          <xdr:cNvSpPr>
            <a:spLocks/>
          </xdr:cNvSpPr>
        </xdr:nvSpPr>
        <xdr:spPr>
          <a:xfrm>
            <a:off x="619" y="932"/>
            <a:ext cx="17" cy="30"/>
          </a:xfrm>
          <a:custGeom>
            <a:pathLst>
              <a:path h="21600" w="21600">
                <a:moveTo>
                  <a:pt x="390" y="7921"/>
                </a:moveTo>
                <a:cubicBezTo>
                  <a:pt x="1685" y="3240"/>
                  <a:pt x="5944" y="-1"/>
                  <a:pt x="10800" y="0"/>
                </a:cubicBezTo>
                <a:cubicBezTo>
                  <a:pt x="15655" y="0"/>
                  <a:pt x="19914" y="3240"/>
                  <a:pt x="21209" y="7921"/>
                </a:cubicBezTo>
                <a:cubicBezTo>
                  <a:pt x="19914" y="3240"/>
                  <a:pt x="15655" y="-1"/>
                  <a:pt x="10799" y="0"/>
                </a:cubicBezTo>
                <a:cubicBezTo>
                  <a:pt x="5944" y="0"/>
                  <a:pt x="1685" y="3240"/>
                  <a:pt x="390" y="7921"/>
                </a:cubicBezTo>
                <a:close/>
              </a:path>
            </a:pathLst>
          </a:cu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2" name="Line 112"/>
          <xdr:cNvSpPr>
            <a:spLocks/>
          </xdr:cNvSpPr>
        </xdr:nvSpPr>
        <xdr:spPr>
          <a:xfrm flipV="1">
            <a:off x="596" y="919"/>
            <a:ext cx="17" cy="33"/>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3" name="Line 113"/>
          <xdr:cNvSpPr>
            <a:spLocks/>
          </xdr:cNvSpPr>
        </xdr:nvSpPr>
        <xdr:spPr>
          <a:xfrm flipV="1">
            <a:off x="657" y="925"/>
            <a:ext cx="10" cy="38"/>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4" name="AutoShape 114"/>
          <xdr:cNvSpPr>
            <a:spLocks/>
          </xdr:cNvSpPr>
        </xdr:nvSpPr>
        <xdr:spPr>
          <a:xfrm>
            <a:off x="611" y="913"/>
            <a:ext cx="17" cy="30"/>
          </a:xfrm>
          <a:custGeom>
            <a:pathLst>
              <a:path h="21600" w="21600">
                <a:moveTo>
                  <a:pt x="390" y="7921"/>
                </a:moveTo>
                <a:cubicBezTo>
                  <a:pt x="1685" y="3240"/>
                  <a:pt x="5944" y="-1"/>
                  <a:pt x="10800" y="0"/>
                </a:cubicBezTo>
                <a:cubicBezTo>
                  <a:pt x="15655" y="0"/>
                  <a:pt x="19914" y="3240"/>
                  <a:pt x="21209" y="7921"/>
                </a:cubicBezTo>
                <a:cubicBezTo>
                  <a:pt x="19914" y="3240"/>
                  <a:pt x="15655" y="-1"/>
                  <a:pt x="10799" y="0"/>
                </a:cubicBezTo>
                <a:cubicBezTo>
                  <a:pt x="5944" y="0"/>
                  <a:pt x="1685" y="3240"/>
                  <a:pt x="390" y="7921"/>
                </a:cubicBezTo>
                <a:close/>
              </a:path>
            </a:pathLst>
          </a:cu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5" name="AutoShape 115"/>
          <xdr:cNvSpPr>
            <a:spLocks/>
          </xdr:cNvSpPr>
        </xdr:nvSpPr>
        <xdr:spPr>
          <a:xfrm>
            <a:off x="665" y="919"/>
            <a:ext cx="17" cy="30"/>
          </a:xfrm>
          <a:custGeom>
            <a:pathLst>
              <a:path h="21600" w="21600">
                <a:moveTo>
                  <a:pt x="390" y="7921"/>
                </a:moveTo>
                <a:cubicBezTo>
                  <a:pt x="1685" y="3240"/>
                  <a:pt x="5944" y="-1"/>
                  <a:pt x="10800" y="0"/>
                </a:cubicBezTo>
                <a:cubicBezTo>
                  <a:pt x="15655" y="0"/>
                  <a:pt x="19914" y="3240"/>
                  <a:pt x="21209" y="7921"/>
                </a:cubicBezTo>
                <a:cubicBezTo>
                  <a:pt x="19914" y="3240"/>
                  <a:pt x="15655" y="-1"/>
                  <a:pt x="10799" y="0"/>
                </a:cubicBezTo>
                <a:cubicBezTo>
                  <a:pt x="5944" y="0"/>
                  <a:pt x="1685" y="3240"/>
                  <a:pt x="390" y="7921"/>
                </a:cubicBezTo>
                <a:close/>
              </a:path>
            </a:pathLst>
          </a:cu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6" name="Oval 116"/>
          <xdr:cNvSpPr>
            <a:spLocks/>
          </xdr:cNvSpPr>
        </xdr:nvSpPr>
        <xdr:spPr>
          <a:xfrm>
            <a:off x="631" y="939"/>
            <a:ext cx="28" cy="38"/>
          </a:xfrm>
          <a:prstGeom prst="ellipse">
            <a:avLst/>
          </a:prstGeom>
          <a:solidFill>
            <a:srgbClr val="FF0000">
              <a:alpha val="50000"/>
            </a:srgbClr>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76200</xdr:colOff>
      <xdr:row>80</xdr:row>
      <xdr:rowOff>9525</xdr:rowOff>
    </xdr:from>
    <xdr:to>
      <xdr:col>13</xdr:col>
      <xdr:colOff>428625</xdr:colOff>
      <xdr:row>80</xdr:row>
      <xdr:rowOff>19050</xdr:rowOff>
    </xdr:to>
    <xdr:sp>
      <xdr:nvSpPr>
        <xdr:cNvPr id="117" name="AutoShape 117"/>
        <xdr:cNvSpPr>
          <a:spLocks/>
        </xdr:cNvSpPr>
      </xdr:nvSpPr>
      <xdr:spPr>
        <a:xfrm flipV="1">
          <a:off x="7477125" y="17306925"/>
          <a:ext cx="352425" cy="9525"/>
        </a:xfrm>
        <a:prstGeom prst="straightConnector1">
          <a:avLst/>
        </a:prstGeom>
        <a:noFill/>
        <a:ln w="2857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104775</xdr:colOff>
      <xdr:row>75</xdr:row>
      <xdr:rowOff>85725</xdr:rowOff>
    </xdr:from>
    <xdr:to>
      <xdr:col>17</xdr:col>
      <xdr:colOff>561975</xdr:colOff>
      <xdr:row>76</xdr:row>
      <xdr:rowOff>123825</xdr:rowOff>
    </xdr:to>
    <xdr:sp>
      <xdr:nvSpPr>
        <xdr:cNvPr id="118" name="AutoShape 118" descr="Light vertical"/>
        <xdr:cNvSpPr>
          <a:spLocks/>
        </xdr:cNvSpPr>
      </xdr:nvSpPr>
      <xdr:spPr>
        <a:xfrm>
          <a:off x="9829800" y="16402050"/>
          <a:ext cx="457200" cy="238125"/>
        </a:xfrm>
        <a:prstGeom prst="rightArrow">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123825</xdr:colOff>
      <xdr:row>73</xdr:row>
      <xdr:rowOff>123825</xdr:rowOff>
    </xdr:from>
    <xdr:to>
      <xdr:col>9</xdr:col>
      <xdr:colOff>342900</xdr:colOff>
      <xdr:row>74</xdr:row>
      <xdr:rowOff>152400</xdr:rowOff>
    </xdr:to>
    <xdr:grpSp>
      <xdr:nvGrpSpPr>
        <xdr:cNvPr id="119" name="Group 119"/>
        <xdr:cNvGrpSpPr>
          <a:grpSpLocks/>
        </xdr:cNvGrpSpPr>
      </xdr:nvGrpSpPr>
      <xdr:grpSpPr>
        <a:xfrm>
          <a:off x="5200650" y="16049625"/>
          <a:ext cx="219075" cy="228600"/>
          <a:chOff x="304" y="241"/>
          <a:chExt cx="29" cy="29"/>
        </a:xfrm>
        <a:solidFill>
          <a:srgbClr val="FFFFFF"/>
        </a:solidFill>
      </xdr:grpSpPr>
      <xdr:sp>
        <xdr:nvSpPr>
          <xdr:cNvPr id="120" name="Oval 120"/>
          <xdr:cNvSpPr>
            <a:spLocks/>
          </xdr:cNvSpPr>
        </xdr:nvSpPr>
        <xdr:spPr>
          <a:xfrm>
            <a:off x="308" y="241"/>
            <a:ext cx="22" cy="22"/>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1" name="AutoShape 121"/>
          <xdr:cNvSpPr>
            <a:spLocks/>
          </xdr:cNvSpPr>
        </xdr:nvSpPr>
        <xdr:spPr>
          <a:xfrm flipV="1">
            <a:off x="304" y="251"/>
            <a:ext cx="29" cy="19"/>
          </a:xfrm>
          <a:custGeom>
            <a:pathLst>
              <a:path h="21600" w="21600">
                <a:moveTo>
                  <a:pt x="2979" y="9094"/>
                </a:moveTo>
                <a:cubicBezTo>
                  <a:pt x="3781" y="5417"/>
                  <a:pt x="7036" y="2795"/>
                  <a:pt x="10800" y="2796"/>
                </a:cubicBezTo>
                <a:cubicBezTo>
                  <a:pt x="14563" y="2796"/>
                  <a:pt x="17818" y="5417"/>
                  <a:pt x="18620" y="9094"/>
                </a:cubicBezTo>
                <a:lnTo>
                  <a:pt x="21351" y="8498"/>
                </a:lnTo>
                <a:cubicBezTo>
                  <a:pt x="20269" y="3537"/>
                  <a:pt x="15877" y="-1"/>
                  <a:pt x="10799" y="0"/>
                </a:cubicBezTo>
                <a:cubicBezTo>
                  <a:pt x="5722" y="0"/>
                  <a:pt x="1330" y="3537"/>
                  <a:pt x="248" y="8498"/>
                </a:cubicBezTo>
                <a:lnTo>
                  <a:pt x="2979" y="90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1</xdr:row>
      <xdr:rowOff>76200</xdr:rowOff>
    </xdr:from>
    <xdr:to>
      <xdr:col>4</xdr:col>
      <xdr:colOff>95250</xdr:colOff>
      <xdr:row>9</xdr:row>
      <xdr:rowOff>66675</xdr:rowOff>
    </xdr:to>
    <xdr:sp>
      <xdr:nvSpPr>
        <xdr:cNvPr id="122" name="Oval 122"/>
        <xdr:cNvSpPr>
          <a:spLocks/>
        </xdr:cNvSpPr>
      </xdr:nvSpPr>
      <xdr:spPr>
        <a:xfrm>
          <a:off x="428625" y="285750"/>
          <a:ext cx="1838325" cy="195262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2</xdr:row>
      <xdr:rowOff>219075</xdr:rowOff>
    </xdr:from>
    <xdr:to>
      <xdr:col>5</xdr:col>
      <xdr:colOff>381000</xdr:colOff>
      <xdr:row>3</xdr:row>
      <xdr:rowOff>133350</xdr:rowOff>
    </xdr:to>
    <xdr:grpSp>
      <xdr:nvGrpSpPr>
        <xdr:cNvPr id="123" name="Group 123"/>
        <xdr:cNvGrpSpPr>
          <a:grpSpLocks/>
        </xdr:cNvGrpSpPr>
      </xdr:nvGrpSpPr>
      <xdr:grpSpPr>
        <a:xfrm rot="10442713">
          <a:off x="2219325" y="628650"/>
          <a:ext cx="914400" cy="180975"/>
          <a:chOff x="749" y="422"/>
          <a:chExt cx="163" cy="29"/>
        </a:xfrm>
        <a:solidFill>
          <a:srgbClr val="FFFFFF"/>
        </a:solidFill>
      </xdr:grpSpPr>
      <xdr:sp>
        <xdr:nvSpPr>
          <xdr:cNvPr id="124" name="Line 124"/>
          <xdr:cNvSpPr>
            <a:spLocks/>
          </xdr:cNvSpPr>
        </xdr:nvSpPr>
        <xdr:spPr>
          <a:xfrm rot="21166215">
            <a:off x="771" y="424"/>
            <a:ext cx="40" cy="27"/>
          </a:xfrm>
          <a:prstGeom prst="line">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5" name="Line 125"/>
          <xdr:cNvSpPr>
            <a:spLocks/>
          </xdr:cNvSpPr>
        </xdr:nvSpPr>
        <xdr:spPr>
          <a:xfrm rot="21314842">
            <a:off x="749" y="447"/>
            <a:ext cx="68" cy="4"/>
          </a:xfrm>
          <a:prstGeom prst="line">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6" name="Line 126"/>
          <xdr:cNvSpPr>
            <a:spLocks/>
          </xdr:cNvSpPr>
        </xdr:nvSpPr>
        <xdr:spPr>
          <a:xfrm rot="10556127" flipH="1" flipV="1">
            <a:off x="771" y="422"/>
            <a:ext cx="141" cy="11"/>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561975</xdr:colOff>
      <xdr:row>9</xdr:row>
      <xdr:rowOff>76200</xdr:rowOff>
    </xdr:from>
    <xdr:to>
      <xdr:col>2</xdr:col>
      <xdr:colOff>409575</xdr:colOff>
      <xdr:row>10</xdr:row>
      <xdr:rowOff>219075</xdr:rowOff>
    </xdr:to>
    <xdr:sp>
      <xdr:nvSpPr>
        <xdr:cNvPr id="127" name="AutoShape 127"/>
        <xdr:cNvSpPr>
          <a:spLocks/>
        </xdr:cNvSpPr>
      </xdr:nvSpPr>
      <xdr:spPr>
        <a:xfrm flipH="1">
          <a:off x="990600" y="2247900"/>
          <a:ext cx="428625" cy="371475"/>
        </a:xfrm>
        <a:custGeom>
          <a:pathLst>
            <a:path h="21600" w="21600">
              <a:moveTo>
                <a:pt x="403" y="13725"/>
              </a:moveTo>
              <a:cubicBezTo>
                <a:pt x="1714" y="18382"/>
                <a:pt x="5961" y="21600"/>
                <a:pt x="10800" y="21600"/>
              </a:cubicBezTo>
              <a:cubicBezTo>
                <a:pt x="16764" y="21600"/>
                <a:pt x="21600" y="16764"/>
                <a:pt x="21600" y="10800"/>
              </a:cubicBezTo>
              <a:cubicBezTo>
                <a:pt x="21600" y="4835"/>
                <a:pt x="16764" y="0"/>
                <a:pt x="10800" y="0"/>
              </a:cubicBezTo>
              <a:cubicBezTo>
                <a:pt x="6918" y="-1"/>
                <a:pt x="3334" y="2083"/>
                <a:pt x="1414" y="5457"/>
              </a:cubicBezTo>
              <a:cubicBezTo>
                <a:pt x="3334" y="2083"/>
                <a:pt x="6918" y="-1"/>
                <a:pt x="10800" y="0"/>
              </a:cubicBezTo>
              <a:cubicBezTo>
                <a:pt x="16764" y="0"/>
                <a:pt x="21600" y="4835"/>
                <a:pt x="21600" y="10800"/>
              </a:cubicBezTo>
              <a:cubicBezTo>
                <a:pt x="21600" y="16764"/>
                <a:pt x="16764" y="21600"/>
                <a:pt x="10800" y="21600"/>
              </a:cubicBezTo>
              <a:cubicBezTo>
                <a:pt x="5961" y="21600"/>
                <a:pt x="1714" y="18382"/>
                <a:pt x="403" y="13725"/>
              </a:cubicBezTo>
              <a:lnTo>
                <a:pt x="-2196" y="14456"/>
              </a:lnTo>
              <a:lnTo>
                <a:pt x="-328" y="11126"/>
              </a:lnTo>
              <a:lnTo>
                <a:pt x="3002" y="12994"/>
              </a:lnTo>
              <a:lnTo>
                <a:pt x="403" y="13725"/>
              </a:lnTo>
              <a:close/>
            </a:path>
          </a:pathLst>
        </a:cu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5</xdr:row>
      <xdr:rowOff>57150</xdr:rowOff>
    </xdr:from>
    <xdr:to>
      <xdr:col>4</xdr:col>
      <xdr:colOff>552450</xdr:colOff>
      <xdr:row>5</xdr:row>
      <xdr:rowOff>66675</xdr:rowOff>
    </xdr:to>
    <xdr:sp>
      <xdr:nvSpPr>
        <xdr:cNvPr id="128" name="AutoShape 128"/>
        <xdr:cNvSpPr>
          <a:spLocks/>
        </xdr:cNvSpPr>
      </xdr:nvSpPr>
      <xdr:spPr>
        <a:xfrm rot="10800000">
          <a:off x="2276475" y="1266825"/>
          <a:ext cx="447675" cy="9525"/>
        </a:xfrm>
        <a:prstGeom prst="bentConnector3">
          <a:avLst>
            <a:gd name="adj" fmla="val 48935"/>
          </a:avLst>
        </a:prstGeom>
        <a:noFill/>
        <a:ln w="28575" cmpd="sng">
          <a:solidFill>
            <a:srgbClr val="0000FF"/>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561975</xdr:colOff>
      <xdr:row>4</xdr:row>
      <xdr:rowOff>200025</xdr:rowOff>
    </xdr:from>
    <xdr:to>
      <xdr:col>5</xdr:col>
      <xdr:colOff>390525</xdr:colOff>
      <xdr:row>5</xdr:row>
      <xdr:rowOff>190500</xdr:rowOff>
    </xdr:to>
    <xdr:sp>
      <xdr:nvSpPr>
        <xdr:cNvPr id="129" name="AutoShape 129" descr="Wide upward diagonal"/>
        <xdr:cNvSpPr>
          <a:spLocks/>
        </xdr:cNvSpPr>
      </xdr:nvSpPr>
      <xdr:spPr>
        <a:xfrm flipV="1">
          <a:off x="2733675" y="1143000"/>
          <a:ext cx="409575" cy="257175"/>
        </a:xfrm>
        <a:prstGeom prst="foldedCorner">
          <a:avLst>
            <a:gd name="adj" fmla="val 16662"/>
          </a:avLst>
        </a:prstGeom>
        <a:pattFill prst="wdUpDiag">
          <a:fgClr>
            <a:srgbClr val="969696"/>
          </a:fgClr>
          <a:bgClr>
            <a:srgbClr val="FFFFFF"/>
          </a:bgClr>
        </a:patt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12</xdr:row>
      <xdr:rowOff>38100</xdr:rowOff>
    </xdr:from>
    <xdr:to>
      <xdr:col>1</xdr:col>
      <xdr:colOff>266700</xdr:colOff>
      <xdr:row>12</xdr:row>
      <xdr:rowOff>238125</xdr:rowOff>
    </xdr:to>
    <xdr:grpSp>
      <xdr:nvGrpSpPr>
        <xdr:cNvPr id="130" name="Group 130"/>
        <xdr:cNvGrpSpPr>
          <a:grpSpLocks/>
        </xdr:cNvGrpSpPr>
      </xdr:nvGrpSpPr>
      <xdr:grpSpPr>
        <a:xfrm>
          <a:off x="476250" y="2933700"/>
          <a:ext cx="219075" cy="200025"/>
          <a:chOff x="304" y="241"/>
          <a:chExt cx="29" cy="29"/>
        </a:xfrm>
        <a:solidFill>
          <a:srgbClr val="FFFFFF"/>
        </a:solidFill>
      </xdr:grpSpPr>
      <xdr:sp>
        <xdr:nvSpPr>
          <xdr:cNvPr id="131" name="Oval 131"/>
          <xdr:cNvSpPr>
            <a:spLocks/>
          </xdr:cNvSpPr>
        </xdr:nvSpPr>
        <xdr:spPr>
          <a:xfrm>
            <a:off x="308" y="241"/>
            <a:ext cx="22" cy="22"/>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AutoShape 132"/>
          <xdr:cNvSpPr>
            <a:spLocks/>
          </xdr:cNvSpPr>
        </xdr:nvSpPr>
        <xdr:spPr>
          <a:xfrm flipV="1">
            <a:off x="304" y="251"/>
            <a:ext cx="29" cy="19"/>
          </a:xfrm>
          <a:custGeom>
            <a:pathLst>
              <a:path h="21600" w="21600">
                <a:moveTo>
                  <a:pt x="2979" y="9094"/>
                </a:moveTo>
                <a:cubicBezTo>
                  <a:pt x="3781" y="5417"/>
                  <a:pt x="7036" y="2795"/>
                  <a:pt x="10800" y="2796"/>
                </a:cubicBezTo>
                <a:cubicBezTo>
                  <a:pt x="14563" y="2796"/>
                  <a:pt x="17818" y="5417"/>
                  <a:pt x="18620" y="9094"/>
                </a:cubicBezTo>
                <a:lnTo>
                  <a:pt x="21351" y="8498"/>
                </a:lnTo>
                <a:cubicBezTo>
                  <a:pt x="20269" y="3537"/>
                  <a:pt x="15877" y="-1"/>
                  <a:pt x="10799" y="0"/>
                </a:cubicBezTo>
                <a:cubicBezTo>
                  <a:pt x="5722" y="0"/>
                  <a:pt x="1330" y="3537"/>
                  <a:pt x="248" y="8498"/>
                </a:cubicBezTo>
                <a:lnTo>
                  <a:pt x="2979" y="90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43</xdr:col>
      <xdr:colOff>104775</xdr:colOff>
      <xdr:row>22</xdr:row>
      <xdr:rowOff>0</xdr:rowOff>
    </xdr:from>
    <xdr:to>
      <xdr:col>43</xdr:col>
      <xdr:colOff>323850</xdr:colOff>
      <xdr:row>22</xdr:row>
      <xdr:rowOff>219075</xdr:rowOff>
    </xdr:to>
    <xdr:grpSp>
      <xdr:nvGrpSpPr>
        <xdr:cNvPr id="133" name="Group 133"/>
        <xdr:cNvGrpSpPr>
          <a:grpSpLocks/>
        </xdr:cNvGrpSpPr>
      </xdr:nvGrpSpPr>
      <xdr:grpSpPr>
        <a:xfrm>
          <a:off x="25088850" y="5191125"/>
          <a:ext cx="219075" cy="219075"/>
          <a:chOff x="304" y="241"/>
          <a:chExt cx="29" cy="29"/>
        </a:xfrm>
        <a:solidFill>
          <a:srgbClr val="FFFFFF"/>
        </a:solidFill>
      </xdr:grpSpPr>
      <xdr:sp>
        <xdr:nvSpPr>
          <xdr:cNvPr id="134" name="Oval 134"/>
          <xdr:cNvSpPr>
            <a:spLocks/>
          </xdr:cNvSpPr>
        </xdr:nvSpPr>
        <xdr:spPr>
          <a:xfrm>
            <a:off x="308" y="241"/>
            <a:ext cx="22" cy="22"/>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5" name="AutoShape 135"/>
          <xdr:cNvSpPr>
            <a:spLocks/>
          </xdr:cNvSpPr>
        </xdr:nvSpPr>
        <xdr:spPr>
          <a:xfrm flipV="1">
            <a:off x="304" y="251"/>
            <a:ext cx="29" cy="19"/>
          </a:xfrm>
          <a:custGeom>
            <a:pathLst>
              <a:path h="21600" w="21600">
                <a:moveTo>
                  <a:pt x="2979" y="9094"/>
                </a:moveTo>
                <a:cubicBezTo>
                  <a:pt x="3781" y="5417"/>
                  <a:pt x="7036" y="2795"/>
                  <a:pt x="10800" y="2796"/>
                </a:cubicBezTo>
                <a:cubicBezTo>
                  <a:pt x="14563" y="2796"/>
                  <a:pt x="17818" y="5417"/>
                  <a:pt x="18620" y="9094"/>
                </a:cubicBezTo>
                <a:lnTo>
                  <a:pt x="21351" y="8498"/>
                </a:lnTo>
                <a:cubicBezTo>
                  <a:pt x="20269" y="3537"/>
                  <a:pt x="15877" y="-1"/>
                  <a:pt x="10799" y="0"/>
                </a:cubicBezTo>
                <a:cubicBezTo>
                  <a:pt x="5722" y="0"/>
                  <a:pt x="1330" y="3537"/>
                  <a:pt x="248" y="8498"/>
                </a:cubicBezTo>
                <a:lnTo>
                  <a:pt x="2979" y="90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43</xdr:col>
      <xdr:colOff>104775</xdr:colOff>
      <xdr:row>22</xdr:row>
      <xdr:rowOff>0</xdr:rowOff>
    </xdr:from>
    <xdr:to>
      <xdr:col>43</xdr:col>
      <xdr:colOff>323850</xdr:colOff>
      <xdr:row>22</xdr:row>
      <xdr:rowOff>219075</xdr:rowOff>
    </xdr:to>
    <xdr:grpSp>
      <xdr:nvGrpSpPr>
        <xdr:cNvPr id="136" name="Group 136"/>
        <xdr:cNvGrpSpPr>
          <a:grpSpLocks/>
        </xdr:cNvGrpSpPr>
      </xdr:nvGrpSpPr>
      <xdr:grpSpPr>
        <a:xfrm>
          <a:off x="25088850" y="5191125"/>
          <a:ext cx="219075" cy="219075"/>
          <a:chOff x="304" y="241"/>
          <a:chExt cx="29" cy="29"/>
        </a:xfrm>
        <a:solidFill>
          <a:srgbClr val="FFFFFF"/>
        </a:solidFill>
      </xdr:grpSpPr>
      <xdr:sp>
        <xdr:nvSpPr>
          <xdr:cNvPr id="137" name="Oval 137"/>
          <xdr:cNvSpPr>
            <a:spLocks/>
          </xdr:cNvSpPr>
        </xdr:nvSpPr>
        <xdr:spPr>
          <a:xfrm>
            <a:off x="308" y="241"/>
            <a:ext cx="22" cy="22"/>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8" name="AutoShape 138"/>
          <xdr:cNvSpPr>
            <a:spLocks/>
          </xdr:cNvSpPr>
        </xdr:nvSpPr>
        <xdr:spPr>
          <a:xfrm flipV="1">
            <a:off x="304" y="251"/>
            <a:ext cx="29" cy="19"/>
          </a:xfrm>
          <a:custGeom>
            <a:pathLst>
              <a:path h="21600" w="21600">
                <a:moveTo>
                  <a:pt x="2979" y="9094"/>
                </a:moveTo>
                <a:cubicBezTo>
                  <a:pt x="3781" y="5417"/>
                  <a:pt x="7036" y="2795"/>
                  <a:pt x="10800" y="2796"/>
                </a:cubicBezTo>
                <a:cubicBezTo>
                  <a:pt x="14563" y="2796"/>
                  <a:pt x="17818" y="5417"/>
                  <a:pt x="18620" y="9094"/>
                </a:cubicBezTo>
                <a:lnTo>
                  <a:pt x="21351" y="8498"/>
                </a:lnTo>
                <a:cubicBezTo>
                  <a:pt x="20269" y="3537"/>
                  <a:pt x="15877" y="-1"/>
                  <a:pt x="10799" y="0"/>
                </a:cubicBezTo>
                <a:cubicBezTo>
                  <a:pt x="5722" y="0"/>
                  <a:pt x="1330" y="3537"/>
                  <a:pt x="248" y="8498"/>
                </a:cubicBezTo>
                <a:lnTo>
                  <a:pt x="2979" y="90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42</xdr:col>
      <xdr:colOff>409575</xdr:colOff>
      <xdr:row>3</xdr:row>
      <xdr:rowOff>0</xdr:rowOff>
    </xdr:from>
    <xdr:to>
      <xdr:col>46</xdr:col>
      <xdr:colOff>161925</xdr:colOff>
      <xdr:row>8</xdr:row>
      <xdr:rowOff>142875</xdr:rowOff>
    </xdr:to>
    <xdr:sp>
      <xdr:nvSpPr>
        <xdr:cNvPr id="139" name="Oval 139"/>
        <xdr:cNvSpPr>
          <a:spLocks/>
        </xdr:cNvSpPr>
      </xdr:nvSpPr>
      <xdr:spPr>
        <a:xfrm>
          <a:off x="24812625" y="676275"/>
          <a:ext cx="2076450" cy="142875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371475</xdr:colOff>
      <xdr:row>19</xdr:row>
      <xdr:rowOff>114300</xdr:rowOff>
    </xdr:from>
    <xdr:to>
      <xdr:col>4</xdr:col>
      <xdr:colOff>552450</xdr:colOff>
      <xdr:row>21</xdr:row>
      <xdr:rowOff>104775</xdr:rowOff>
    </xdr:to>
    <xdr:sp>
      <xdr:nvSpPr>
        <xdr:cNvPr id="140" name="AutoShape 140"/>
        <xdr:cNvSpPr>
          <a:spLocks/>
        </xdr:cNvSpPr>
      </xdr:nvSpPr>
      <xdr:spPr>
        <a:xfrm>
          <a:off x="371475" y="4581525"/>
          <a:ext cx="2352675" cy="485775"/>
        </a:xfrm>
        <a:prstGeom prst="wedgeRoundRectCallout">
          <a:avLst>
            <a:gd name="adj1" fmla="val 14171"/>
            <a:gd name="adj2" fmla="val -147370"/>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1" i="0" u="none" baseline="0">
              <a:solidFill>
                <a:srgbClr val="000000"/>
              </a:solidFill>
              <a:latin typeface="Arial"/>
              <a:ea typeface="Arial"/>
              <a:cs typeface="Arial"/>
            </a:rPr>
            <a:t>HOUSING / ROTOR PROBLEM 
</a:t>
          </a:r>
          <a:r>
            <a:rPr lang="en-US" cap="none" sz="1100" b="1" i="0" u="none" baseline="0">
              <a:solidFill>
                <a:srgbClr val="FF0000"/>
              </a:solidFill>
              <a:latin typeface="Arial"/>
              <a:ea typeface="Arial"/>
              <a:cs typeface="Arial"/>
            </a:rPr>
            <a:t>Q/T: 2 Week</a:t>
          </a:r>
        </a:p>
      </xdr:txBody>
    </xdr:sp>
    <xdr:clientData/>
  </xdr:twoCellAnchor>
  <xdr:twoCellAnchor>
    <xdr:from>
      <xdr:col>3</xdr:col>
      <xdr:colOff>504825</xdr:colOff>
      <xdr:row>24</xdr:row>
      <xdr:rowOff>66675</xdr:rowOff>
    </xdr:from>
    <xdr:to>
      <xdr:col>7</xdr:col>
      <xdr:colOff>152400</xdr:colOff>
      <xdr:row>26</xdr:row>
      <xdr:rowOff>85725</xdr:rowOff>
    </xdr:to>
    <xdr:sp>
      <xdr:nvSpPr>
        <xdr:cNvPr id="141" name="AutoShape 141"/>
        <xdr:cNvSpPr>
          <a:spLocks/>
        </xdr:cNvSpPr>
      </xdr:nvSpPr>
      <xdr:spPr>
        <a:xfrm>
          <a:off x="2095500" y="5734050"/>
          <a:ext cx="1971675" cy="438150"/>
        </a:xfrm>
        <a:prstGeom prst="wedgeRoundRectCallout">
          <a:avLst>
            <a:gd name="adj1" fmla="val 27296"/>
            <a:gd name="adj2" fmla="val -158694"/>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1" i="0" u="none" baseline="0">
              <a:solidFill>
                <a:srgbClr val="000000"/>
              </a:solidFill>
              <a:latin typeface="Arial"/>
              <a:ea typeface="Arial"/>
              <a:cs typeface="Arial"/>
            </a:rPr>
            <a:t>PCB NOT AVAILABLE 
</a:t>
          </a:r>
          <a:r>
            <a:rPr lang="en-US" cap="none" sz="1100" b="1" i="0" u="none" baseline="0">
              <a:solidFill>
                <a:srgbClr val="FF0000"/>
              </a:solidFill>
              <a:latin typeface="Arial"/>
              <a:ea typeface="Arial"/>
              <a:cs typeface="Arial"/>
            </a:rPr>
            <a:t>Q/T: 1 Week</a:t>
          </a:r>
        </a:p>
      </xdr:txBody>
    </xdr:sp>
    <xdr:clientData/>
  </xdr:twoCellAnchor>
  <xdr:twoCellAnchor>
    <xdr:from>
      <xdr:col>29</xdr:col>
      <xdr:colOff>304800</xdr:colOff>
      <xdr:row>23</xdr:row>
      <xdr:rowOff>228600</xdr:rowOff>
    </xdr:from>
    <xdr:to>
      <xdr:col>33</xdr:col>
      <xdr:colOff>209550</xdr:colOff>
      <xdr:row>27</xdr:row>
      <xdr:rowOff>38100</xdr:rowOff>
    </xdr:to>
    <xdr:sp>
      <xdr:nvSpPr>
        <xdr:cNvPr id="142" name="AutoShape 142"/>
        <xdr:cNvSpPr>
          <a:spLocks/>
        </xdr:cNvSpPr>
      </xdr:nvSpPr>
      <xdr:spPr>
        <a:xfrm>
          <a:off x="17002125" y="5657850"/>
          <a:ext cx="2228850" cy="657225"/>
        </a:xfrm>
        <a:prstGeom prst="wedgeRoundRectCallout">
          <a:avLst>
            <a:gd name="adj1" fmla="val -6412"/>
            <a:gd name="adj2" fmla="val -113768"/>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ICD NOT AVAILABLE
</a:t>
          </a:r>
          <a:r>
            <a:rPr lang="en-US" cap="none" sz="1400" b="1" i="0" u="none" baseline="0">
              <a:solidFill>
                <a:srgbClr val="FF0000"/>
              </a:solidFill>
              <a:latin typeface="Arial"/>
              <a:ea typeface="Arial"/>
              <a:cs typeface="Arial"/>
            </a:rPr>
            <a:t>Q/T: 2 Days</a:t>
          </a:r>
        </a:p>
      </xdr:txBody>
    </xdr:sp>
    <xdr:clientData/>
  </xdr:twoCellAnchor>
  <xdr:twoCellAnchor editAs="oneCell">
    <xdr:from>
      <xdr:col>17</xdr:col>
      <xdr:colOff>76200</xdr:colOff>
      <xdr:row>73</xdr:row>
      <xdr:rowOff>66675</xdr:rowOff>
    </xdr:from>
    <xdr:to>
      <xdr:col>17</xdr:col>
      <xdr:colOff>419100</xdr:colOff>
      <xdr:row>75</xdr:row>
      <xdr:rowOff>66675</xdr:rowOff>
    </xdr:to>
    <xdr:pic>
      <xdr:nvPicPr>
        <xdr:cNvPr id="143" name="Picture 143" descr="C:\Program Files\Common Files\Microsoft Shared\Clipart\cagcat50\bs02064_.wmf"/>
        <xdr:cNvPicPr preferRelativeResize="1">
          <a:picLocks noChangeAspect="1"/>
        </xdr:cNvPicPr>
      </xdr:nvPicPr>
      <xdr:blipFill>
        <a:blip r:embed="rId1"/>
        <a:stretch>
          <a:fillRect/>
        </a:stretch>
      </xdr:blipFill>
      <xdr:spPr>
        <a:xfrm>
          <a:off x="9801225" y="15992475"/>
          <a:ext cx="342900" cy="390525"/>
        </a:xfrm>
        <a:prstGeom prst="rect">
          <a:avLst/>
        </a:prstGeom>
        <a:noFill/>
        <a:ln w="9525" cmpd="sng">
          <a:noFill/>
        </a:ln>
      </xdr:spPr>
    </xdr:pic>
    <xdr:clientData/>
  </xdr:twoCellAnchor>
  <xdr:twoCellAnchor editAs="oneCell">
    <xdr:from>
      <xdr:col>27</xdr:col>
      <xdr:colOff>219075</xdr:colOff>
      <xdr:row>73</xdr:row>
      <xdr:rowOff>47625</xdr:rowOff>
    </xdr:from>
    <xdr:to>
      <xdr:col>27</xdr:col>
      <xdr:colOff>523875</xdr:colOff>
      <xdr:row>74</xdr:row>
      <xdr:rowOff>180975</xdr:rowOff>
    </xdr:to>
    <xdr:pic>
      <xdr:nvPicPr>
        <xdr:cNvPr id="144" name="Picture 144" descr="C:\Program Files\Common Files\Microsoft Shared\Clipart\cagcat50\bd04956_.wmf"/>
        <xdr:cNvPicPr preferRelativeResize="1">
          <a:picLocks noChangeAspect="1"/>
        </xdr:cNvPicPr>
      </xdr:nvPicPr>
      <xdr:blipFill>
        <a:blip r:embed="rId2"/>
        <a:stretch>
          <a:fillRect/>
        </a:stretch>
      </xdr:blipFill>
      <xdr:spPr>
        <a:xfrm>
          <a:off x="15754350" y="15973425"/>
          <a:ext cx="304800" cy="333375"/>
        </a:xfrm>
        <a:prstGeom prst="rect">
          <a:avLst/>
        </a:prstGeom>
        <a:noFill/>
        <a:ln w="9525" cmpd="sng">
          <a:noFill/>
        </a:ln>
      </xdr:spPr>
    </xdr:pic>
    <xdr:clientData/>
  </xdr:twoCellAnchor>
  <xdr:twoCellAnchor editAs="oneCell">
    <xdr:from>
      <xdr:col>21</xdr:col>
      <xdr:colOff>66675</xdr:colOff>
      <xdr:row>73</xdr:row>
      <xdr:rowOff>66675</xdr:rowOff>
    </xdr:from>
    <xdr:to>
      <xdr:col>21</xdr:col>
      <xdr:colOff>466725</xdr:colOff>
      <xdr:row>75</xdr:row>
      <xdr:rowOff>28575</xdr:rowOff>
    </xdr:to>
    <xdr:pic>
      <xdr:nvPicPr>
        <xdr:cNvPr id="145" name="Picture 145" descr="C:\Program Files\Common Files\Microsoft Shared\Clipart\cagcat50\bd06518_.wmf"/>
        <xdr:cNvPicPr preferRelativeResize="1">
          <a:picLocks noChangeAspect="1"/>
        </xdr:cNvPicPr>
      </xdr:nvPicPr>
      <xdr:blipFill>
        <a:blip r:embed="rId3"/>
        <a:stretch>
          <a:fillRect/>
        </a:stretch>
      </xdr:blipFill>
      <xdr:spPr>
        <a:xfrm>
          <a:off x="12115800" y="15992475"/>
          <a:ext cx="400050" cy="352425"/>
        </a:xfrm>
        <a:prstGeom prst="rect">
          <a:avLst/>
        </a:prstGeom>
        <a:noFill/>
        <a:ln w="9525" cmpd="sng">
          <a:noFill/>
        </a:ln>
      </xdr:spPr>
    </xdr:pic>
    <xdr:clientData/>
  </xdr:twoCellAnchor>
  <xdr:twoCellAnchor editAs="oneCell">
    <xdr:from>
      <xdr:col>24</xdr:col>
      <xdr:colOff>47625</xdr:colOff>
      <xdr:row>73</xdr:row>
      <xdr:rowOff>76200</xdr:rowOff>
    </xdr:from>
    <xdr:to>
      <xdr:col>24</xdr:col>
      <xdr:colOff>457200</xdr:colOff>
      <xdr:row>75</xdr:row>
      <xdr:rowOff>66675</xdr:rowOff>
    </xdr:to>
    <xdr:pic>
      <xdr:nvPicPr>
        <xdr:cNvPr id="146" name="Picture 146" descr="C:\WINNT\Profiles\nshah\Application Data\Microsoft\Media Catalog\Downloaded Clips\cl0\HH00916_.wmf"/>
        <xdr:cNvPicPr preferRelativeResize="1">
          <a:picLocks noChangeAspect="1"/>
        </xdr:cNvPicPr>
      </xdr:nvPicPr>
      <xdr:blipFill>
        <a:blip r:embed="rId4"/>
        <a:stretch>
          <a:fillRect/>
        </a:stretch>
      </xdr:blipFill>
      <xdr:spPr>
        <a:xfrm>
          <a:off x="13839825" y="16002000"/>
          <a:ext cx="409575" cy="381000"/>
        </a:xfrm>
        <a:prstGeom prst="rect">
          <a:avLst/>
        </a:prstGeom>
        <a:noFill/>
        <a:ln w="9525" cmpd="sng">
          <a:noFill/>
        </a:ln>
      </xdr:spPr>
    </xdr:pic>
    <xdr:clientData/>
  </xdr:twoCellAnchor>
  <xdr:twoCellAnchor>
    <xdr:from>
      <xdr:col>1</xdr:col>
      <xdr:colOff>228600</xdr:colOff>
      <xdr:row>73</xdr:row>
      <xdr:rowOff>142875</xdr:rowOff>
    </xdr:from>
    <xdr:to>
      <xdr:col>3</xdr:col>
      <xdr:colOff>581025</xdr:colOff>
      <xdr:row>74</xdr:row>
      <xdr:rowOff>152400</xdr:rowOff>
    </xdr:to>
    <xdr:sp>
      <xdr:nvSpPr>
        <xdr:cNvPr id="147" name="Text Box 147"/>
        <xdr:cNvSpPr txBox="1">
          <a:spLocks noChangeArrowheads="1"/>
        </xdr:cNvSpPr>
      </xdr:nvSpPr>
      <xdr:spPr>
        <a:xfrm>
          <a:off x="657225" y="16068675"/>
          <a:ext cx="1514475" cy="209550"/>
        </a:xfrm>
        <a:prstGeom prst="rect">
          <a:avLst/>
        </a:prstGeom>
        <a:no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Takt Time =</a:t>
          </a:r>
        </a:p>
      </xdr:txBody>
    </xdr:sp>
    <xdr:clientData/>
  </xdr:twoCellAnchor>
  <xdr:twoCellAnchor editAs="oneCell">
    <xdr:from>
      <xdr:col>13</xdr:col>
      <xdr:colOff>76200</xdr:colOff>
      <xdr:row>73</xdr:row>
      <xdr:rowOff>76200</xdr:rowOff>
    </xdr:from>
    <xdr:to>
      <xdr:col>13</xdr:col>
      <xdr:colOff>371475</xdr:colOff>
      <xdr:row>74</xdr:row>
      <xdr:rowOff>180975</xdr:rowOff>
    </xdr:to>
    <xdr:pic>
      <xdr:nvPicPr>
        <xdr:cNvPr id="148" name="Picture 148" descr="C:\Program Files\Common Files\Microsoft Shared\Clipart\cagcat50\bd04918_.wmf"/>
        <xdr:cNvPicPr preferRelativeResize="1">
          <a:picLocks noChangeAspect="1"/>
        </xdr:cNvPicPr>
      </xdr:nvPicPr>
      <xdr:blipFill>
        <a:blip r:embed="rId5"/>
        <a:stretch>
          <a:fillRect/>
        </a:stretch>
      </xdr:blipFill>
      <xdr:spPr>
        <a:xfrm>
          <a:off x="7477125" y="16002000"/>
          <a:ext cx="295275" cy="304800"/>
        </a:xfrm>
        <a:prstGeom prst="rect">
          <a:avLst/>
        </a:prstGeom>
        <a:noFill/>
        <a:ln w="9525" cmpd="sng">
          <a:noFill/>
        </a:ln>
      </xdr:spPr>
    </xdr:pic>
    <xdr:clientData/>
  </xdr:twoCellAnchor>
  <xdr:twoCellAnchor>
    <xdr:from>
      <xdr:col>6</xdr:col>
      <xdr:colOff>47625</xdr:colOff>
      <xdr:row>17</xdr:row>
      <xdr:rowOff>38100</xdr:rowOff>
    </xdr:from>
    <xdr:to>
      <xdr:col>6</xdr:col>
      <xdr:colOff>266700</xdr:colOff>
      <xdr:row>17</xdr:row>
      <xdr:rowOff>238125</xdr:rowOff>
    </xdr:to>
    <xdr:grpSp>
      <xdr:nvGrpSpPr>
        <xdr:cNvPr id="149" name="Group 149"/>
        <xdr:cNvGrpSpPr>
          <a:grpSpLocks/>
        </xdr:cNvGrpSpPr>
      </xdr:nvGrpSpPr>
      <xdr:grpSpPr>
        <a:xfrm>
          <a:off x="3381375" y="4029075"/>
          <a:ext cx="219075" cy="200025"/>
          <a:chOff x="304" y="241"/>
          <a:chExt cx="29" cy="29"/>
        </a:xfrm>
        <a:solidFill>
          <a:srgbClr val="FFFFFF"/>
        </a:solidFill>
      </xdr:grpSpPr>
      <xdr:sp>
        <xdr:nvSpPr>
          <xdr:cNvPr id="150" name="Oval 150"/>
          <xdr:cNvSpPr>
            <a:spLocks/>
          </xdr:cNvSpPr>
        </xdr:nvSpPr>
        <xdr:spPr>
          <a:xfrm>
            <a:off x="308" y="241"/>
            <a:ext cx="22" cy="22"/>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1" name="AutoShape 151"/>
          <xdr:cNvSpPr>
            <a:spLocks/>
          </xdr:cNvSpPr>
        </xdr:nvSpPr>
        <xdr:spPr>
          <a:xfrm flipV="1">
            <a:off x="304" y="251"/>
            <a:ext cx="29" cy="19"/>
          </a:xfrm>
          <a:custGeom>
            <a:pathLst>
              <a:path h="21600" w="21600">
                <a:moveTo>
                  <a:pt x="2979" y="9094"/>
                </a:moveTo>
                <a:cubicBezTo>
                  <a:pt x="3781" y="5417"/>
                  <a:pt x="7036" y="2795"/>
                  <a:pt x="10800" y="2796"/>
                </a:cubicBezTo>
                <a:cubicBezTo>
                  <a:pt x="14563" y="2796"/>
                  <a:pt x="17818" y="5417"/>
                  <a:pt x="18620" y="9094"/>
                </a:cubicBezTo>
                <a:lnTo>
                  <a:pt x="21351" y="8498"/>
                </a:lnTo>
                <a:cubicBezTo>
                  <a:pt x="20269" y="3537"/>
                  <a:pt x="15877" y="-1"/>
                  <a:pt x="10799" y="0"/>
                </a:cubicBezTo>
                <a:cubicBezTo>
                  <a:pt x="5722" y="0"/>
                  <a:pt x="1330" y="3537"/>
                  <a:pt x="248" y="8498"/>
                </a:cubicBezTo>
                <a:lnTo>
                  <a:pt x="2979" y="90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47625</xdr:colOff>
      <xdr:row>12</xdr:row>
      <xdr:rowOff>38100</xdr:rowOff>
    </xdr:from>
    <xdr:to>
      <xdr:col>10</xdr:col>
      <xdr:colOff>266700</xdr:colOff>
      <xdr:row>12</xdr:row>
      <xdr:rowOff>238125</xdr:rowOff>
    </xdr:to>
    <xdr:grpSp>
      <xdr:nvGrpSpPr>
        <xdr:cNvPr id="152" name="Group 152"/>
        <xdr:cNvGrpSpPr>
          <a:grpSpLocks/>
        </xdr:cNvGrpSpPr>
      </xdr:nvGrpSpPr>
      <xdr:grpSpPr>
        <a:xfrm>
          <a:off x="5705475" y="2933700"/>
          <a:ext cx="219075" cy="200025"/>
          <a:chOff x="304" y="241"/>
          <a:chExt cx="29" cy="29"/>
        </a:xfrm>
        <a:solidFill>
          <a:srgbClr val="FFFFFF"/>
        </a:solidFill>
      </xdr:grpSpPr>
      <xdr:sp>
        <xdr:nvSpPr>
          <xdr:cNvPr id="153" name="Oval 153"/>
          <xdr:cNvSpPr>
            <a:spLocks/>
          </xdr:cNvSpPr>
        </xdr:nvSpPr>
        <xdr:spPr>
          <a:xfrm>
            <a:off x="308" y="241"/>
            <a:ext cx="22" cy="22"/>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4" name="AutoShape 154"/>
          <xdr:cNvSpPr>
            <a:spLocks/>
          </xdr:cNvSpPr>
        </xdr:nvSpPr>
        <xdr:spPr>
          <a:xfrm flipV="1">
            <a:off x="304" y="251"/>
            <a:ext cx="29" cy="19"/>
          </a:xfrm>
          <a:custGeom>
            <a:pathLst>
              <a:path h="21600" w="21600">
                <a:moveTo>
                  <a:pt x="2979" y="9094"/>
                </a:moveTo>
                <a:cubicBezTo>
                  <a:pt x="3781" y="5417"/>
                  <a:pt x="7036" y="2795"/>
                  <a:pt x="10800" y="2796"/>
                </a:cubicBezTo>
                <a:cubicBezTo>
                  <a:pt x="14563" y="2796"/>
                  <a:pt x="17818" y="5417"/>
                  <a:pt x="18620" y="9094"/>
                </a:cubicBezTo>
                <a:lnTo>
                  <a:pt x="21351" y="8498"/>
                </a:lnTo>
                <a:cubicBezTo>
                  <a:pt x="20269" y="3537"/>
                  <a:pt x="15877" y="-1"/>
                  <a:pt x="10799" y="0"/>
                </a:cubicBezTo>
                <a:cubicBezTo>
                  <a:pt x="5722" y="0"/>
                  <a:pt x="1330" y="3537"/>
                  <a:pt x="248" y="8498"/>
                </a:cubicBezTo>
                <a:lnTo>
                  <a:pt x="2979" y="90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47625</xdr:colOff>
      <xdr:row>12</xdr:row>
      <xdr:rowOff>38100</xdr:rowOff>
    </xdr:from>
    <xdr:to>
      <xdr:col>21</xdr:col>
      <xdr:colOff>266700</xdr:colOff>
      <xdr:row>12</xdr:row>
      <xdr:rowOff>238125</xdr:rowOff>
    </xdr:to>
    <xdr:grpSp>
      <xdr:nvGrpSpPr>
        <xdr:cNvPr id="155" name="Group 155"/>
        <xdr:cNvGrpSpPr>
          <a:grpSpLocks/>
        </xdr:cNvGrpSpPr>
      </xdr:nvGrpSpPr>
      <xdr:grpSpPr>
        <a:xfrm>
          <a:off x="12096750" y="2933700"/>
          <a:ext cx="219075" cy="200025"/>
          <a:chOff x="304" y="241"/>
          <a:chExt cx="29" cy="29"/>
        </a:xfrm>
        <a:solidFill>
          <a:srgbClr val="FFFFFF"/>
        </a:solidFill>
      </xdr:grpSpPr>
      <xdr:sp>
        <xdr:nvSpPr>
          <xdr:cNvPr id="156" name="Oval 156"/>
          <xdr:cNvSpPr>
            <a:spLocks/>
          </xdr:cNvSpPr>
        </xdr:nvSpPr>
        <xdr:spPr>
          <a:xfrm>
            <a:off x="308" y="241"/>
            <a:ext cx="22" cy="22"/>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7" name="AutoShape 157"/>
          <xdr:cNvSpPr>
            <a:spLocks/>
          </xdr:cNvSpPr>
        </xdr:nvSpPr>
        <xdr:spPr>
          <a:xfrm flipV="1">
            <a:off x="304" y="251"/>
            <a:ext cx="29" cy="19"/>
          </a:xfrm>
          <a:custGeom>
            <a:pathLst>
              <a:path h="21600" w="21600">
                <a:moveTo>
                  <a:pt x="2979" y="9094"/>
                </a:moveTo>
                <a:cubicBezTo>
                  <a:pt x="3781" y="5417"/>
                  <a:pt x="7036" y="2795"/>
                  <a:pt x="10800" y="2796"/>
                </a:cubicBezTo>
                <a:cubicBezTo>
                  <a:pt x="14563" y="2796"/>
                  <a:pt x="17818" y="5417"/>
                  <a:pt x="18620" y="9094"/>
                </a:cubicBezTo>
                <a:lnTo>
                  <a:pt x="21351" y="8498"/>
                </a:lnTo>
                <a:cubicBezTo>
                  <a:pt x="20269" y="3537"/>
                  <a:pt x="15877" y="-1"/>
                  <a:pt x="10799" y="0"/>
                </a:cubicBezTo>
                <a:cubicBezTo>
                  <a:pt x="5722" y="0"/>
                  <a:pt x="1330" y="3537"/>
                  <a:pt x="248" y="8498"/>
                </a:cubicBezTo>
                <a:lnTo>
                  <a:pt x="2979" y="90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47625</xdr:colOff>
      <xdr:row>22</xdr:row>
      <xdr:rowOff>38100</xdr:rowOff>
    </xdr:from>
    <xdr:to>
      <xdr:col>10</xdr:col>
      <xdr:colOff>266700</xdr:colOff>
      <xdr:row>22</xdr:row>
      <xdr:rowOff>238125</xdr:rowOff>
    </xdr:to>
    <xdr:grpSp>
      <xdr:nvGrpSpPr>
        <xdr:cNvPr id="158" name="Group 158"/>
        <xdr:cNvGrpSpPr>
          <a:grpSpLocks/>
        </xdr:cNvGrpSpPr>
      </xdr:nvGrpSpPr>
      <xdr:grpSpPr>
        <a:xfrm>
          <a:off x="5705475" y="5229225"/>
          <a:ext cx="219075" cy="200025"/>
          <a:chOff x="304" y="241"/>
          <a:chExt cx="29" cy="29"/>
        </a:xfrm>
        <a:solidFill>
          <a:srgbClr val="FFFFFF"/>
        </a:solidFill>
      </xdr:grpSpPr>
      <xdr:sp>
        <xdr:nvSpPr>
          <xdr:cNvPr id="159" name="Oval 159"/>
          <xdr:cNvSpPr>
            <a:spLocks/>
          </xdr:cNvSpPr>
        </xdr:nvSpPr>
        <xdr:spPr>
          <a:xfrm>
            <a:off x="308" y="241"/>
            <a:ext cx="22" cy="22"/>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0" name="AutoShape 160"/>
          <xdr:cNvSpPr>
            <a:spLocks/>
          </xdr:cNvSpPr>
        </xdr:nvSpPr>
        <xdr:spPr>
          <a:xfrm flipV="1">
            <a:off x="304" y="251"/>
            <a:ext cx="29" cy="19"/>
          </a:xfrm>
          <a:custGeom>
            <a:pathLst>
              <a:path h="21600" w="21600">
                <a:moveTo>
                  <a:pt x="2979" y="9094"/>
                </a:moveTo>
                <a:cubicBezTo>
                  <a:pt x="3781" y="5417"/>
                  <a:pt x="7036" y="2795"/>
                  <a:pt x="10800" y="2796"/>
                </a:cubicBezTo>
                <a:cubicBezTo>
                  <a:pt x="14563" y="2796"/>
                  <a:pt x="17818" y="5417"/>
                  <a:pt x="18620" y="9094"/>
                </a:cubicBezTo>
                <a:lnTo>
                  <a:pt x="21351" y="8498"/>
                </a:lnTo>
                <a:cubicBezTo>
                  <a:pt x="20269" y="3537"/>
                  <a:pt x="15877" y="-1"/>
                  <a:pt x="10799" y="0"/>
                </a:cubicBezTo>
                <a:cubicBezTo>
                  <a:pt x="5722" y="0"/>
                  <a:pt x="1330" y="3537"/>
                  <a:pt x="248" y="8498"/>
                </a:cubicBezTo>
                <a:lnTo>
                  <a:pt x="2979" y="90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47625</xdr:colOff>
      <xdr:row>12</xdr:row>
      <xdr:rowOff>38100</xdr:rowOff>
    </xdr:from>
    <xdr:to>
      <xdr:col>15</xdr:col>
      <xdr:colOff>266700</xdr:colOff>
      <xdr:row>12</xdr:row>
      <xdr:rowOff>238125</xdr:rowOff>
    </xdr:to>
    <xdr:grpSp>
      <xdr:nvGrpSpPr>
        <xdr:cNvPr id="161" name="Group 161"/>
        <xdr:cNvGrpSpPr>
          <a:grpSpLocks/>
        </xdr:cNvGrpSpPr>
      </xdr:nvGrpSpPr>
      <xdr:grpSpPr>
        <a:xfrm>
          <a:off x="8610600" y="2933700"/>
          <a:ext cx="219075" cy="200025"/>
          <a:chOff x="304" y="241"/>
          <a:chExt cx="29" cy="29"/>
        </a:xfrm>
        <a:solidFill>
          <a:srgbClr val="FFFFFF"/>
        </a:solidFill>
      </xdr:grpSpPr>
      <xdr:sp>
        <xdr:nvSpPr>
          <xdr:cNvPr id="162" name="Oval 162"/>
          <xdr:cNvSpPr>
            <a:spLocks/>
          </xdr:cNvSpPr>
        </xdr:nvSpPr>
        <xdr:spPr>
          <a:xfrm>
            <a:off x="308" y="241"/>
            <a:ext cx="22" cy="22"/>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3" name="AutoShape 163"/>
          <xdr:cNvSpPr>
            <a:spLocks/>
          </xdr:cNvSpPr>
        </xdr:nvSpPr>
        <xdr:spPr>
          <a:xfrm flipV="1">
            <a:off x="304" y="251"/>
            <a:ext cx="29" cy="19"/>
          </a:xfrm>
          <a:custGeom>
            <a:pathLst>
              <a:path h="21600" w="21600">
                <a:moveTo>
                  <a:pt x="2979" y="9094"/>
                </a:moveTo>
                <a:cubicBezTo>
                  <a:pt x="3781" y="5417"/>
                  <a:pt x="7036" y="2795"/>
                  <a:pt x="10800" y="2796"/>
                </a:cubicBezTo>
                <a:cubicBezTo>
                  <a:pt x="14563" y="2796"/>
                  <a:pt x="17818" y="5417"/>
                  <a:pt x="18620" y="9094"/>
                </a:cubicBezTo>
                <a:lnTo>
                  <a:pt x="21351" y="8498"/>
                </a:lnTo>
                <a:cubicBezTo>
                  <a:pt x="20269" y="3537"/>
                  <a:pt x="15877" y="-1"/>
                  <a:pt x="10799" y="0"/>
                </a:cubicBezTo>
                <a:cubicBezTo>
                  <a:pt x="5722" y="0"/>
                  <a:pt x="1330" y="3537"/>
                  <a:pt x="248" y="8498"/>
                </a:cubicBezTo>
                <a:lnTo>
                  <a:pt x="2979" y="90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25</xdr:col>
      <xdr:colOff>47625</xdr:colOff>
      <xdr:row>12</xdr:row>
      <xdr:rowOff>38100</xdr:rowOff>
    </xdr:from>
    <xdr:to>
      <xdr:col>25</xdr:col>
      <xdr:colOff>266700</xdr:colOff>
      <xdr:row>12</xdr:row>
      <xdr:rowOff>238125</xdr:rowOff>
    </xdr:to>
    <xdr:grpSp>
      <xdr:nvGrpSpPr>
        <xdr:cNvPr id="164" name="Group 164"/>
        <xdr:cNvGrpSpPr>
          <a:grpSpLocks/>
        </xdr:cNvGrpSpPr>
      </xdr:nvGrpSpPr>
      <xdr:grpSpPr>
        <a:xfrm>
          <a:off x="14420850" y="2933700"/>
          <a:ext cx="219075" cy="200025"/>
          <a:chOff x="304" y="241"/>
          <a:chExt cx="29" cy="29"/>
        </a:xfrm>
        <a:solidFill>
          <a:srgbClr val="FFFFFF"/>
        </a:solidFill>
      </xdr:grpSpPr>
      <xdr:sp>
        <xdr:nvSpPr>
          <xdr:cNvPr id="165" name="Oval 165"/>
          <xdr:cNvSpPr>
            <a:spLocks/>
          </xdr:cNvSpPr>
        </xdr:nvSpPr>
        <xdr:spPr>
          <a:xfrm>
            <a:off x="308" y="241"/>
            <a:ext cx="22" cy="22"/>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6" name="AutoShape 166"/>
          <xdr:cNvSpPr>
            <a:spLocks/>
          </xdr:cNvSpPr>
        </xdr:nvSpPr>
        <xdr:spPr>
          <a:xfrm flipV="1">
            <a:off x="304" y="251"/>
            <a:ext cx="29" cy="19"/>
          </a:xfrm>
          <a:custGeom>
            <a:pathLst>
              <a:path h="21600" w="21600">
                <a:moveTo>
                  <a:pt x="2979" y="9094"/>
                </a:moveTo>
                <a:cubicBezTo>
                  <a:pt x="3781" y="5417"/>
                  <a:pt x="7036" y="2795"/>
                  <a:pt x="10800" y="2796"/>
                </a:cubicBezTo>
                <a:cubicBezTo>
                  <a:pt x="14563" y="2796"/>
                  <a:pt x="17818" y="5417"/>
                  <a:pt x="18620" y="9094"/>
                </a:cubicBezTo>
                <a:lnTo>
                  <a:pt x="21351" y="8498"/>
                </a:lnTo>
                <a:cubicBezTo>
                  <a:pt x="20269" y="3537"/>
                  <a:pt x="15877" y="-1"/>
                  <a:pt x="10799" y="0"/>
                </a:cubicBezTo>
                <a:cubicBezTo>
                  <a:pt x="5722" y="0"/>
                  <a:pt x="1330" y="3537"/>
                  <a:pt x="248" y="8498"/>
                </a:cubicBezTo>
                <a:lnTo>
                  <a:pt x="2979" y="90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30</xdr:col>
      <xdr:colOff>47625</xdr:colOff>
      <xdr:row>17</xdr:row>
      <xdr:rowOff>38100</xdr:rowOff>
    </xdr:from>
    <xdr:to>
      <xdr:col>30</xdr:col>
      <xdr:colOff>266700</xdr:colOff>
      <xdr:row>17</xdr:row>
      <xdr:rowOff>238125</xdr:rowOff>
    </xdr:to>
    <xdr:grpSp>
      <xdr:nvGrpSpPr>
        <xdr:cNvPr id="167" name="Group 167"/>
        <xdr:cNvGrpSpPr>
          <a:grpSpLocks/>
        </xdr:cNvGrpSpPr>
      </xdr:nvGrpSpPr>
      <xdr:grpSpPr>
        <a:xfrm>
          <a:off x="17325975" y="4029075"/>
          <a:ext cx="219075" cy="200025"/>
          <a:chOff x="304" y="241"/>
          <a:chExt cx="29" cy="29"/>
        </a:xfrm>
        <a:solidFill>
          <a:srgbClr val="FFFFFF"/>
        </a:solidFill>
      </xdr:grpSpPr>
      <xdr:sp>
        <xdr:nvSpPr>
          <xdr:cNvPr id="168" name="Oval 168"/>
          <xdr:cNvSpPr>
            <a:spLocks/>
          </xdr:cNvSpPr>
        </xdr:nvSpPr>
        <xdr:spPr>
          <a:xfrm>
            <a:off x="308" y="241"/>
            <a:ext cx="22" cy="22"/>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9" name="AutoShape 169"/>
          <xdr:cNvSpPr>
            <a:spLocks/>
          </xdr:cNvSpPr>
        </xdr:nvSpPr>
        <xdr:spPr>
          <a:xfrm flipV="1">
            <a:off x="304" y="251"/>
            <a:ext cx="29" cy="19"/>
          </a:xfrm>
          <a:custGeom>
            <a:pathLst>
              <a:path h="21600" w="21600">
                <a:moveTo>
                  <a:pt x="2979" y="9094"/>
                </a:moveTo>
                <a:cubicBezTo>
                  <a:pt x="3781" y="5417"/>
                  <a:pt x="7036" y="2795"/>
                  <a:pt x="10800" y="2796"/>
                </a:cubicBezTo>
                <a:cubicBezTo>
                  <a:pt x="14563" y="2796"/>
                  <a:pt x="17818" y="5417"/>
                  <a:pt x="18620" y="9094"/>
                </a:cubicBezTo>
                <a:lnTo>
                  <a:pt x="21351" y="8498"/>
                </a:lnTo>
                <a:cubicBezTo>
                  <a:pt x="20269" y="3537"/>
                  <a:pt x="15877" y="-1"/>
                  <a:pt x="10799" y="0"/>
                </a:cubicBezTo>
                <a:cubicBezTo>
                  <a:pt x="5722" y="0"/>
                  <a:pt x="1330" y="3537"/>
                  <a:pt x="248" y="8498"/>
                </a:cubicBezTo>
                <a:lnTo>
                  <a:pt x="2979" y="90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34</xdr:col>
      <xdr:colOff>47625</xdr:colOff>
      <xdr:row>12</xdr:row>
      <xdr:rowOff>38100</xdr:rowOff>
    </xdr:from>
    <xdr:to>
      <xdr:col>34</xdr:col>
      <xdr:colOff>266700</xdr:colOff>
      <xdr:row>12</xdr:row>
      <xdr:rowOff>238125</xdr:rowOff>
    </xdr:to>
    <xdr:grpSp>
      <xdr:nvGrpSpPr>
        <xdr:cNvPr id="170" name="Group 170"/>
        <xdr:cNvGrpSpPr>
          <a:grpSpLocks/>
        </xdr:cNvGrpSpPr>
      </xdr:nvGrpSpPr>
      <xdr:grpSpPr>
        <a:xfrm>
          <a:off x="19726275" y="2933700"/>
          <a:ext cx="219075" cy="200025"/>
          <a:chOff x="304" y="241"/>
          <a:chExt cx="29" cy="29"/>
        </a:xfrm>
        <a:solidFill>
          <a:srgbClr val="FFFFFF"/>
        </a:solidFill>
      </xdr:grpSpPr>
      <xdr:sp>
        <xdr:nvSpPr>
          <xdr:cNvPr id="171" name="Oval 171"/>
          <xdr:cNvSpPr>
            <a:spLocks/>
          </xdr:cNvSpPr>
        </xdr:nvSpPr>
        <xdr:spPr>
          <a:xfrm>
            <a:off x="308" y="241"/>
            <a:ext cx="22" cy="22"/>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2" name="AutoShape 172"/>
          <xdr:cNvSpPr>
            <a:spLocks/>
          </xdr:cNvSpPr>
        </xdr:nvSpPr>
        <xdr:spPr>
          <a:xfrm flipV="1">
            <a:off x="304" y="251"/>
            <a:ext cx="29" cy="19"/>
          </a:xfrm>
          <a:custGeom>
            <a:pathLst>
              <a:path h="21600" w="21600">
                <a:moveTo>
                  <a:pt x="2979" y="9094"/>
                </a:moveTo>
                <a:cubicBezTo>
                  <a:pt x="3781" y="5417"/>
                  <a:pt x="7036" y="2795"/>
                  <a:pt x="10800" y="2796"/>
                </a:cubicBezTo>
                <a:cubicBezTo>
                  <a:pt x="14563" y="2796"/>
                  <a:pt x="17818" y="5417"/>
                  <a:pt x="18620" y="9094"/>
                </a:cubicBezTo>
                <a:lnTo>
                  <a:pt x="21351" y="8498"/>
                </a:lnTo>
                <a:cubicBezTo>
                  <a:pt x="20269" y="3537"/>
                  <a:pt x="15877" y="-1"/>
                  <a:pt x="10799" y="0"/>
                </a:cubicBezTo>
                <a:cubicBezTo>
                  <a:pt x="5722" y="0"/>
                  <a:pt x="1330" y="3537"/>
                  <a:pt x="248" y="8498"/>
                </a:cubicBezTo>
                <a:lnTo>
                  <a:pt x="2979" y="90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38</xdr:col>
      <xdr:colOff>47625</xdr:colOff>
      <xdr:row>17</xdr:row>
      <xdr:rowOff>38100</xdr:rowOff>
    </xdr:from>
    <xdr:to>
      <xdr:col>38</xdr:col>
      <xdr:colOff>266700</xdr:colOff>
      <xdr:row>17</xdr:row>
      <xdr:rowOff>238125</xdr:rowOff>
    </xdr:to>
    <xdr:grpSp>
      <xdr:nvGrpSpPr>
        <xdr:cNvPr id="173" name="Group 173"/>
        <xdr:cNvGrpSpPr>
          <a:grpSpLocks/>
        </xdr:cNvGrpSpPr>
      </xdr:nvGrpSpPr>
      <xdr:grpSpPr>
        <a:xfrm>
          <a:off x="22050375" y="4029075"/>
          <a:ext cx="219075" cy="200025"/>
          <a:chOff x="304" y="241"/>
          <a:chExt cx="29" cy="29"/>
        </a:xfrm>
        <a:solidFill>
          <a:srgbClr val="FFFFFF"/>
        </a:solidFill>
      </xdr:grpSpPr>
      <xdr:sp>
        <xdr:nvSpPr>
          <xdr:cNvPr id="174" name="Oval 174"/>
          <xdr:cNvSpPr>
            <a:spLocks/>
          </xdr:cNvSpPr>
        </xdr:nvSpPr>
        <xdr:spPr>
          <a:xfrm>
            <a:off x="308" y="241"/>
            <a:ext cx="22" cy="22"/>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5" name="AutoShape 175"/>
          <xdr:cNvSpPr>
            <a:spLocks/>
          </xdr:cNvSpPr>
        </xdr:nvSpPr>
        <xdr:spPr>
          <a:xfrm flipV="1">
            <a:off x="304" y="251"/>
            <a:ext cx="29" cy="19"/>
          </a:xfrm>
          <a:custGeom>
            <a:pathLst>
              <a:path h="21600" w="21600">
                <a:moveTo>
                  <a:pt x="2979" y="9094"/>
                </a:moveTo>
                <a:cubicBezTo>
                  <a:pt x="3781" y="5417"/>
                  <a:pt x="7036" y="2795"/>
                  <a:pt x="10800" y="2796"/>
                </a:cubicBezTo>
                <a:cubicBezTo>
                  <a:pt x="14563" y="2796"/>
                  <a:pt x="17818" y="5417"/>
                  <a:pt x="18620" y="9094"/>
                </a:cubicBezTo>
                <a:lnTo>
                  <a:pt x="21351" y="8498"/>
                </a:lnTo>
                <a:cubicBezTo>
                  <a:pt x="20269" y="3537"/>
                  <a:pt x="15877" y="-1"/>
                  <a:pt x="10799" y="0"/>
                </a:cubicBezTo>
                <a:cubicBezTo>
                  <a:pt x="5722" y="0"/>
                  <a:pt x="1330" y="3537"/>
                  <a:pt x="248" y="8498"/>
                </a:cubicBezTo>
                <a:lnTo>
                  <a:pt x="2979" y="90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390525</xdr:colOff>
      <xdr:row>1</xdr:row>
      <xdr:rowOff>180975</xdr:rowOff>
    </xdr:from>
    <xdr:to>
      <xdr:col>6</xdr:col>
      <xdr:colOff>314325</xdr:colOff>
      <xdr:row>3</xdr:row>
      <xdr:rowOff>38100</xdr:rowOff>
    </xdr:to>
    <xdr:grpSp>
      <xdr:nvGrpSpPr>
        <xdr:cNvPr id="176" name="Group 176"/>
        <xdr:cNvGrpSpPr>
          <a:grpSpLocks/>
        </xdr:cNvGrpSpPr>
      </xdr:nvGrpSpPr>
      <xdr:grpSpPr>
        <a:xfrm>
          <a:off x="3143250" y="390525"/>
          <a:ext cx="504825" cy="323850"/>
          <a:chOff x="1649" y="91"/>
          <a:chExt cx="44" cy="30"/>
        </a:xfrm>
        <a:solidFill>
          <a:srgbClr val="FFFFFF"/>
        </a:solidFill>
      </xdr:grpSpPr>
      <xdr:sp>
        <xdr:nvSpPr>
          <xdr:cNvPr id="177" name="AutoShape 177"/>
          <xdr:cNvSpPr>
            <a:spLocks/>
          </xdr:cNvSpPr>
        </xdr:nvSpPr>
        <xdr:spPr>
          <a:xfrm flipV="1">
            <a:off x="1649" y="91"/>
            <a:ext cx="44" cy="30"/>
          </a:xfrm>
          <a:prstGeom prst="foldedCorner">
            <a:avLst>
              <a:gd name="adj" fmla="val 16662"/>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8" name="Text Box 178"/>
          <xdr:cNvSpPr txBox="1">
            <a:spLocks noChangeArrowheads="1"/>
          </xdr:cNvSpPr>
        </xdr:nvSpPr>
        <xdr:spPr>
          <a:xfrm>
            <a:off x="1653" y="94"/>
            <a:ext cx="32" cy="23"/>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latin typeface="Arial"/>
                <a:ea typeface="Arial"/>
                <a:cs typeface="Arial"/>
              </a:rPr>
              <a:t>TK</a:t>
            </a:r>
          </a:p>
        </xdr:txBody>
      </xdr:sp>
    </xdr:grpSp>
    <xdr:clientData/>
  </xdr:twoCellAnchor>
  <xdr:twoCellAnchor>
    <xdr:from>
      <xdr:col>37</xdr:col>
      <xdr:colOff>0</xdr:colOff>
      <xdr:row>11</xdr:row>
      <xdr:rowOff>114300</xdr:rowOff>
    </xdr:from>
    <xdr:to>
      <xdr:col>42</xdr:col>
      <xdr:colOff>333375</xdr:colOff>
      <xdr:row>12</xdr:row>
      <xdr:rowOff>238125</xdr:rowOff>
    </xdr:to>
    <xdr:sp>
      <xdr:nvSpPr>
        <xdr:cNvPr id="179" name="AutoShape 179" descr="Light vertical"/>
        <xdr:cNvSpPr>
          <a:spLocks/>
        </xdr:cNvSpPr>
      </xdr:nvSpPr>
      <xdr:spPr>
        <a:xfrm>
          <a:off x="21421725" y="2752725"/>
          <a:ext cx="3314700" cy="381000"/>
        </a:xfrm>
        <a:prstGeom prst="rightArrow">
          <a:avLst>
            <a:gd name="adj1" fmla="val 40546"/>
            <a:gd name="adj2" fmla="val -27421"/>
          </a:avLst>
        </a:prstGeom>
        <a:pattFill prst="ltVert">
          <a:fgClr>
            <a:srgbClr val="000000"/>
          </a:fgClr>
          <a:bgClr>
            <a:srgbClr val="FFFFFF"/>
          </a:bgClr>
        </a:pattFill>
        <a:ln w="28575" cmpd="sng">
          <a:solidFill>
            <a:srgbClr val="0000FF"/>
          </a:solidFill>
          <a:headEnd type="none"/>
          <a:tailEnd type="none"/>
        </a:ln>
      </xdr:spPr>
      <xdr:txBody>
        <a:bodyPr vertOverflow="clip" wrap="square" lIns="36576" tIns="27432" rIns="36576" bIns="0"/>
        <a:p>
          <a:pPr algn="ctr">
            <a:defRPr/>
          </a:pPr>
          <a:r>
            <a:rPr lang="en-US" cap="none" sz="1200" b="1" i="0" u="none" baseline="0">
              <a:solidFill>
                <a:srgbClr val="FF0000"/>
              </a:solidFill>
              <a:latin typeface="Arial"/>
              <a:ea typeface="Arial"/>
              <a:cs typeface="Arial"/>
            </a:rPr>
            <a:t>Hardware</a:t>
          </a:r>
        </a:p>
      </xdr:txBody>
    </xdr:sp>
    <xdr:clientData/>
  </xdr:twoCellAnchor>
  <xdr:twoCellAnchor>
    <xdr:from>
      <xdr:col>39</xdr:col>
      <xdr:colOff>304800</xdr:colOff>
      <xdr:row>10</xdr:row>
      <xdr:rowOff>28575</xdr:rowOff>
    </xdr:from>
    <xdr:to>
      <xdr:col>40</xdr:col>
      <xdr:colOff>76200</xdr:colOff>
      <xdr:row>11</xdr:row>
      <xdr:rowOff>104775</xdr:rowOff>
    </xdr:to>
    <xdr:grpSp>
      <xdr:nvGrpSpPr>
        <xdr:cNvPr id="180" name="Group 180"/>
        <xdr:cNvGrpSpPr>
          <a:grpSpLocks/>
        </xdr:cNvGrpSpPr>
      </xdr:nvGrpSpPr>
      <xdr:grpSpPr>
        <a:xfrm>
          <a:off x="22888575" y="2428875"/>
          <a:ext cx="428625" cy="314325"/>
          <a:chOff x="1860" y="222"/>
          <a:chExt cx="159" cy="139"/>
        </a:xfrm>
        <a:solidFill>
          <a:srgbClr val="FFFFFF"/>
        </a:solidFill>
      </xdr:grpSpPr>
      <xdr:sp>
        <xdr:nvSpPr>
          <xdr:cNvPr id="181" name="AutoShape 181"/>
          <xdr:cNvSpPr>
            <a:spLocks/>
          </xdr:cNvSpPr>
        </xdr:nvSpPr>
        <xdr:spPr>
          <a:xfrm>
            <a:off x="1860" y="222"/>
            <a:ext cx="159" cy="139"/>
          </a:xfrm>
          <a:prstGeom prst="flowChartExtract">
            <a:avLst/>
          </a:prstGeom>
          <a:solidFill>
            <a:srgbClr val="FFFF99"/>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2" name="Line 182"/>
          <xdr:cNvSpPr>
            <a:spLocks/>
          </xdr:cNvSpPr>
        </xdr:nvSpPr>
        <xdr:spPr>
          <a:xfrm>
            <a:off x="1940" y="279"/>
            <a:ext cx="0" cy="63"/>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3" name="Line 183"/>
          <xdr:cNvSpPr>
            <a:spLocks/>
          </xdr:cNvSpPr>
        </xdr:nvSpPr>
        <xdr:spPr>
          <a:xfrm>
            <a:off x="1920" y="279"/>
            <a:ext cx="41"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4" name="Line 184"/>
          <xdr:cNvSpPr>
            <a:spLocks/>
          </xdr:cNvSpPr>
        </xdr:nvSpPr>
        <xdr:spPr>
          <a:xfrm>
            <a:off x="1920" y="342"/>
            <a:ext cx="41"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66675</xdr:colOff>
      <xdr:row>11</xdr:row>
      <xdr:rowOff>142875</xdr:rowOff>
    </xdr:from>
    <xdr:to>
      <xdr:col>9</xdr:col>
      <xdr:colOff>542925</xdr:colOff>
      <xdr:row>12</xdr:row>
      <xdr:rowOff>200025</xdr:rowOff>
    </xdr:to>
    <xdr:sp>
      <xdr:nvSpPr>
        <xdr:cNvPr id="185" name="AutoShape 185" descr="Light vertical"/>
        <xdr:cNvSpPr>
          <a:spLocks/>
        </xdr:cNvSpPr>
      </xdr:nvSpPr>
      <xdr:spPr>
        <a:xfrm>
          <a:off x="2819400" y="2781300"/>
          <a:ext cx="2800350" cy="314325"/>
        </a:xfrm>
        <a:prstGeom prst="rightArrow">
          <a:avLst>
            <a:gd name="adj1" fmla="val 34685"/>
            <a:gd name="adj2" fmla="val -26000"/>
          </a:avLst>
        </a:prstGeom>
        <a:pattFill prst="ltVert">
          <a:fgClr>
            <a:srgbClr val="000000"/>
          </a:fgClr>
          <a:bgClr>
            <a:srgbClr val="FFFFFF"/>
          </a:bgClr>
        </a:patt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266700</xdr:colOff>
      <xdr:row>18</xdr:row>
      <xdr:rowOff>38100</xdr:rowOff>
    </xdr:from>
    <xdr:to>
      <xdr:col>42</xdr:col>
      <xdr:colOff>276225</xdr:colOff>
      <xdr:row>22</xdr:row>
      <xdr:rowOff>200025</xdr:rowOff>
    </xdr:to>
    <xdr:sp>
      <xdr:nvSpPr>
        <xdr:cNvPr id="186" name="AutoShape 186"/>
        <xdr:cNvSpPr>
          <a:spLocks/>
        </xdr:cNvSpPr>
      </xdr:nvSpPr>
      <xdr:spPr>
        <a:xfrm rot="16200000" flipH="1">
          <a:off x="20526375" y="4267200"/>
          <a:ext cx="4152900" cy="1123950"/>
        </a:xfrm>
        <a:prstGeom prst="bentConnector3">
          <a:avLst>
            <a:gd name="adj" fmla="val 119490"/>
          </a:avLst>
        </a:prstGeom>
        <a:noFill/>
        <a:ln w="3492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9525</xdr:colOff>
      <xdr:row>21</xdr:row>
      <xdr:rowOff>142875</xdr:rowOff>
    </xdr:from>
    <xdr:to>
      <xdr:col>10</xdr:col>
      <xdr:colOff>9525</xdr:colOff>
      <xdr:row>23</xdr:row>
      <xdr:rowOff>47625</xdr:rowOff>
    </xdr:to>
    <xdr:sp>
      <xdr:nvSpPr>
        <xdr:cNvPr id="187" name="AutoShape 187" descr="Light vertical"/>
        <xdr:cNvSpPr>
          <a:spLocks/>
        </xdr:cNvSpPr>
      </xdr:nvSpPr>
      <xdr:spPr>
        <a:xfrm>
          <a:off x="5086350" y="5105400"/>
          <a:ext cx="581025" cy="371475"/>
        </a:xfrm>
        <a:prstGeom prst="rightArrow">
          <a:avLst>
            <a:gd name="adj1" fmla="val 16666"/>
            <a:gd name="adj2" fmla="val -20000"/>
          </a:avLst>
        </a:prstGeom>
        <a:pattFill prst="ltVert">
          <a:fgClr>
            <a:srgbClr val="000000"/>
          </a:fgClr>
          <a:bgClr>
            <a:srgbClr val="FFFFFF"/>
          </a:bgClr>
        </a:patt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200025</xdr:colOff>
      <xdr:row>18</xdr:row>
      <xdr:rowOff>180975</xdr:rowOff>
    </xdr:from>
    <xdr:to>
      <xdr:col>12</xdr:col>
      <xdr:colOff>447675</xdr:colOff>
      <xdr:row>20</xdr:row>
      <xdr:rowOff>28575</xdr:rowOff>
    </xdr:to>
    <xdr:sp>
      <xdr:nvSpPr>
        <xdr:cNvPr id="188" name="AutoShape 188" descr="Light downward diagonal"/>
        <xdr:cNvSpPr>
          <a:spLocks/>
        </xdr:cNvSpPr>
      </xdr:nvSpPr>
      <xdr:spPr>
        <a:xfrm rot="2800710">
          <a:off x="6438900" y="4410075"/>
          <a:ext cx="828675" cy="314325"/>
        </a:xfrm>
        <a:prstGeom prst="upArrow">
          <a:avLst/>
        </a:prstGeom>
        <a:pattFill prst="ltDnDiag">
          <a:fgClr>
            <a:srgbClr val="000000"/>
          </a:fgClr>
          <a:bgClr>
            <a:srgbClr val="FFFFFF"/>
          </a:bgClr>
        </a:patt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11</xdr:row>
      <xdr:rowOff>142875</xdr:rowOff>
    </xdr:from>
    <xdr:to>
      <xdr:col>14</xdr:col>
      <xdr:colOff>581025</xdr:colOff>
      <xdr:row>13</xdr:row>
      <xdr:rowOff>0</xdr:rowOff>
    </xdr:to>
    <xdr:sp>
      <xdr:nvSpPr>
        <xdr:cNvPr id="189" name="AutoShape 189" descr="Light vertical"/>
        <xdr:cNvSpPr>
          <a:spLocks/>
        </xdr:cNvSpPr>
      </xdr:nvSpPr>
      <xdr:spPr>
        <a:xfrm>
          <a:off x="7981950" y="2781300"/>
          <a:ext cx="581025" cy="352425"/>
        </a:xfrm>
        <a:prstGeom prst="rightArrow">
          <a:avLst>
            <a:gd name="adj1" fmla="val 16666"/>
            <a:gd name="adj2" fmla="val -20000"/>
          </a:avLst>
        </a:prstGeom>
        <a:pattFill prst="ltVert">
          <a:fgClr>
            <a:srgbClr val="000000"/>
          </a:fgClr>
          <a:bgClr>
            <a:srgbClr val="FFFFFF"/>
          </a:bgClr>
        </a:patt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47625</xdr:colOff>
      <xdr:row>22</xdr:row>
      <xdr:rowOff>38100</xdr:rowOff>
    </xdr:from>
    <xdr:to>
      <xdr:col>18</xdr:col>
      <xdr:colOff>266700</xdr:colOff>
      <xdr:row>22</xdr:row>
      <xdr:rowOff>238125</xdr:rowOff>
    </xdr:to>
    <xdr:grpSp>
      <xdr:nvGrpSpPr>
        <xdr:cNvPr id="190" name="Group 190"/>
        <xdr:cNvGrpSpPr>
          <a:grpSpLocks/>
        </xdr:cNvGrpSpPr>
      </xdr:nvGrpSpPr>
      <xdr:grpSpPr>
        <a:xfrm>
          <a:off x="10353675" y="5229225"/>
          <a:ext cx="219075" cy="200025"/>
          <a:chOff x="304" y="241"/>
          <a:chExt cx="29" cy="29"/>
        </a:xfrm>
        <a:solidFill>
          <a:srgbClr val="FFFFFF"/>
        </a:solidFill>
      </xdr:grpSpPr>
      <xdr:sp>
        <xdr:nvSpPr>
          <xdr:cNvPr id="191" name="Oval 191"/>
          <xdr:cNvSpPr>
            <a:spLocks/>
          </xdr:cNvSpPr>
        </xdr:nvSpPr>
        <xdr:spPr>
          <a:xfrm>
            <a:off x="308" y="241"/>
            <a:ext cx="22" cy="22"/>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2" name="AutoShape 192"/>
          <xdr:cNvSpPr>
            <a:spLocks/>
          </xdr:cNvSpPr>
        </xdr:nvSpPr>
        <xdr:spPr>
          <a:xfrm flipV="1">
            <a:off x="304" y="251"/>
            <a:ext cx="29" cy="19"/>
          </a:xfrm>
          <a:custGeom>
            <a:pathLst>
              <a:path h="21600" w="21600">
                <a:moveTo>
                  <a:pt x="2979" y="9094"/>
                </a:moveTo>
                <a:cubicBezTo>
                  <a:pt x="3781" y="5417"/>
                  <a:pt x="7036" y="2795"/>
                  <a:pt x="10800" y="2796"/>
                </a:cubicBezTo>
                <a:cubicBezTo>
                  <a:pt x="14563" y="2796"/>
                  <a:pt x="17818" y="5417"/>
                  <a:pt x="18620" y="9094"/>
                </a:cubicBezTo>
                <a:lnTo>
                  <a:pt x="21351" y="8498"/>
                </a:lnTo>
                <a:cubicBezTo>
                  <a:pt x="20269" y="3537"/>
                  <a:pt x="15877" y="-1"/>
                  <a:pt x="10799" y="0"/>
                </a:cubicBezTo>
                <a:cubicBezTo>
                  <a:pt x="5722" y="0"/>
                  <a:pt x="1330" y="3537"/>
                  <a:pt x="248" y="8498"/>
                </a:cubicBezTo>
                <a:lnTo>
                  <a:pt x="2979" y="90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18</xdr:col>
      <xdr:colOff>38100</xdr:colOff>
      <xdr:row>11</xdr:row>
      <xdr:rowOff>142875</xdr:rowOff>
    </xdr:from>
    <xdr:to>
      <xdr:col>20</xdr:col>
      <xdr:colOff>542925</xdr:colOff>
      <xdr:row>13</xdr:row>
      <xdr:rowOff>0</xdr:rowOff>
    </xdr:to>
    <xdr:sp>
      <xdr:nvSpPr>
        <xdr:cNvPr id="193" name="AutoShape 193" descr="Light vertical"/>
        <xdr:cNvSpPr>
          <a:spLocks/>
        </xdr:cNvSpPr>
      </xdr:nvSpPr>
      <xdr:spPr>
        <a:xfrm>
          <a:off x="10344150" y="2781300"/>
          <a:ext cx="1666875" cy="352425"/>
        </a:xfrm>
        <a:prstGeom prst="rightArrow">
          <a:avLst>
            <a:gd name="adj1" fmla="val 29546"/>
            <a:gd name="adj2" fmla="val -20000"/>
          </a:avLst>
        </a:prstGeom>
        <a:pattFill prst="ltVert">
          <a:fgClr>
            <a:srgbClr val="000000"/>
          </a:fgClr>
          <a:bgClr>
            <a:srgbClr val="FFFFFF"/>
          </a:bgClr>
        </a:patt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11</xdr:row>
      <xdr:rowOff>142875</xdr:rowOff>
    </xdr:from>
    <xdr:to>
      <xdr:col>24</xdr:col>
      <xdr:colOff>581025</xdr:colOff>
      <xdr:row>13</xdr:row>
      <xdr:rowOff>0</xdr:rowOff>
    </xdr:to>
    <xdr:sp>
      <xdr:nvSpPr>
        <xdr:cNvPr id="194" name="AutoShape 194" descr="Light vertical"/>
        <xdr:cNvSpPr>
          <a:spLocks/>
        </xdr:cNvSpPr>
      </xdr:nvSpPr>
      <xdr:spPr>
        <a:xfrm>
          <a:off x="13792200" y="2781300"/>
          <a:ext cx="581025" cy="352425"/>
        </a:xfrm>
        <a:prstGeom prst="rightArrow">
          <a:avLst>
            <a:gd name="adj1" fmla="val 16666"/>
            <a:gd name="adj2" fmla="val -20000"/>
          </a:avLst>
        </a:prstGeom>
        <a:pattFill prst="ltVert">
          <a:fgClr>
            <a:srgbClr val="000000"/>
          </a:fgClr>
          <a:bgClr>
            <a:srgbClr val="FFFFFF"/>
          </a:bgClr>
        </a:patt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123825</xdr:colOff>
      <xdr:row>76</xdr:row>
      <xdr:rowOff>9525</xdr:rowOff>
    </xdr:from>
    <xdr:to>
      <xdr:col>46</xdr:col>
      <xdr:colOff>523875</xdr:colOff>
      <xdr:row>78</xdr:row>
      <xdr:rowOff>171450</xdr:rowOff>
    </xdr:to>
    <xdr:sp>
      <xdr:nvSpPr>
        <xdr:cNvPr id="195" name="Text Box 195"/>
        <xdr:cNvSpPr txBox="1">
          <a:spLocks noChangeArrowheads="1"/>
        </xdr:cNvSpPr>
      </xdr:nvSpPr>
      <xdr:spPr>
        <a:xfrm>
          <a:off x="22707600" y="16525875"/>
          <a:ext cx="4543425" cy="552450"/>
        </a:xfrm>
        <a:prstGeom prst="rect">
          <a:avLst/>
        </a:prstGeom>
        <a:noFill/>
        <a:ln w="9525" cmpd="sng">
          <a:noFill/>
        </a:ln>
      </xdr:spPr>
      <xdr:txBody>
        <a:bodyPr vertOverflow="clip" wrap="square" lIns="0" tIns="0" rIns="0" bIns="0"/>
        <a:p>
          <a:pPr algn="ctr">
            <a:defRPr/>
          </a:pPr>
          <a:r>
            <a:rPr lang="en-US" cap="none" sz="1800" b="1" i="0" u="none" baseline="0">
              <a:solidFill>
                <a:srgbClr val="0000FF"/>
              </a:solidFill>
              <a:latin typeface="Arial"/>
              <a:ea typeface="Arial"/>
              <a:cs typeface="Arial"/>
            </a:rPr>
            <a:t>Title
</a:t>
          </a:r>
          <a:r>
            <a:rPr lang="en-US" cap="none" sz="1800" b="1" i="0" u="none" baseline="0">
              <a:solidFill>
                <a:srgbClr val="0000FF"/>
              </a:solidFill>
              <a:latin typeface="Arial"/>
              <a:ea typeface="Arial"/>
              <a:cs typeface="Arial"/>
            </a:rPr>
            <a:t>Value Stream Map ( Future )</a:t>
          </a:r>
        </a:p>
      </xdr:txBody>
    </xdr:sp>
    <xdr:clientData/>
  </xdr:twoCellAnchor>
  <xdr:twoCellAnchor>
    <xdr:from>
      <xdr:col>17</xdr:col>
      <xdr:colOff>352425</xdr:colOff>
      <xdr:row>19</xdr:row>
      <xdr:rowOff>28575</xdr:rowOff>
    </xdr:from>
    <xdr:to>
      <xdr:col>18</xdr:col>
      <xdr:colOff>571500</xdr:colOff>
      <xdr:row>20</xdr:row>
      <xdr:rowOff>123825</xdr:rowOff>
    </xdr:to>
    <xdr:sp>
      <xdr:nvSpPr>
        <xdr:cNvPr id="196" name="AutoShape 196" descr="Light upward diagonal"/>
        <xdr:cNvSpPr>
          <a:spLocks/>
        </xdr:cNvSpPr>
      </xdr:nvSpPr>
      <xdr:spPr>
        <a:xfrm rot="18887887" flipV="1">
          <a:off x="10077450" y="4495800"/>
          <a:ext cx="800100" cy="323850"/>
        </a:xfrm>
        <a:prstGeom prst="upArrow">
          <a:avLst/>
        </a:prstGeom>
        <a:pattFill prst="ltUpDiag">
          <a:fgClr>
            <a:srgbClr val="000000"/>
          </a:fgClr>
          <a:bgClr>
            <a:srgbClr val="FFFFFF"/>
          </a:bgClr>
        </a:patt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18</xdr:row>
      <xdr:rowOff>219075</xdr:rowOff>
    </xdr:from>
    <xdr:to>
      <xdr:col>21</xdr:col>
      <xdr:colOff>200025</xdr:colOff>
      <xdr:row>20</xdr:row>
      <xdr:rowOff>66675</xdr:rowOff>
    </xdr:to>
    <xdr:sp>
      <xdr:nvSpPr>
        <xdr:cNvPr id="197" name="AutoShape 197" descr="Light downward diagonal"/>
        <xdr:cNvSpPr>
          <a:spLocks/>
        </xdr:cNvSpPr>
      </xdr:nvSpPr>
      <xdr:spPr>
        <a:xfrm rot="2800710">
          <a:off x="11515725" y="4448175"/>
          <a:ext cx="733425" cy="314325"/>
        </a:xfrm>
        <a:prstGeom prst="upArrow">
          <a:avLst/>
        </a:prstGeom>
        <a:pattFill prst="ltDnDiag">
          <a:fgClr>
            <a:srgbClr val="000000"/>
          </a:fgClr>
          <a:bgClr>
            <a:srgbClr val="FFFFFF"/>
          </a:bgClr>
        </a:patt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11</xdr:row>
      <xdr:rowOff>104775</xdr:rowOff>
    </xdr:from>
    <xdr:to>
      <xdr:col>33</xdr:col>
      <xdr:colOff>504825</xdr:colOff>
      <xdr:row>12</xdr:row>
      <xdr:rowOff>228600</xdr:rowOff>
    </xdr:to>
    <xdr:sp>
      <xdr:nvSpPr>
        <xdr:cNvPr id="198" name="AutoShape 198" descr="Light vertical"/>
        <xdr:cNvSpPr>
          <a:spLocks/>
        </xdr:cNvSpPr>
      </xdr:nvSpPr>
      <xdr:spPr>
        <a:xfrm>
          <a:off x="16697325" y="2743200"/>
          <a:ext cx="2828925" cy="381000"/>
        </a:xfrm>
        <a:prstGeom prst="rightArrow">
          <a:avLst>
            <a:gd name="adj1" fmla="val 34847"/>
            <a:gd name="adj2" fmla="val -20000"/>
          </a:avLst>
        </a:prstGeom>
        <a:pattFill prst="ltVert">
          <a:fgClr>
            <a:srgbClr val="000000"/>
          </a:fgClr>
          <a:bgClr>
            <a:srgbClr val="FFFFFF"/>
          </a:bgClr>
        </a:patt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161925</xdr:colOff>
      <xdr:row>17</xdr:row>
      <xdr:rowOff>47625</xdr:rowOff>
    </xdr:from>
    <xdr:to>
      <xdr:col>35</xdr:col>
      <xdr:colOff>381000</xdr:colOff>
      <xdr:row>18</xdr:row>
      <xdr:rowOff>66675</xdr:rowOff>
    </xdr:to>
    <xdr:grpSp>
      <xdr:nvGrpSpPr>
        <xdr:cNvPr id="199" name="Group 199"/>
        <xdr:cNvGrpSpPr>
          <a:grpSpLocks/>
        </xdr:cNvGrpSpPr>
      </xdr:nvGrpSpPr>
      <xdr:grpSpPr>
        <a:xfrm>
          <a:off x="20421600" y="4038600"/>
          <a:ext cx="219075" cy="257175"/>
          <a:chOff x="304" y="241"/>
          <a:chExt cx="29" cy="29"/>
        </a:xfrm>
        <a:solidFill>
          <a:srgbClr val="FFFFFF"/>
        </a:solidFill>
      </xdr:grpSpPr>
      <xdr:sp>
        <xdr:nvSpPr>
          <xdr:cNvPr id="200" name="Oval 200"/>
          <xdr:cNvSpPr>
            <a:spLocks/>
          </xdr:cNvSpPr>
        </xdr:nvSpPr>
        <xdr:spPr>
          <a:xfrm>
            <a:off x="308" y="241"/>
            <a:ext cx="22" cy="22"/>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1" name="AutoShape 201"/>
          <xdr:cNvSpPr>
            <a:spLocks/>
          </xdr:cNvSpPr>
        </xdr:nvSpPr>
        <xdr:spPr>
          <a:xfrm flipV="1">
            <a:off x="304" y="251"/>
            <a:ext cx="29" cy="19"/>
          </a:xfrm>
          <a:custGeom>
            <a:pathLst>
              <a:path h="21600" w="21600">
                <a:moveTo>
                  <a:pt x="2979" y="9094"/>
                </a:moveTo>
                <a:cubicBezTo>
                  <a:pt x="3781" y="5417"/>
                  <a:pt x="7036" y="2795"/>
                  <a:pt x="10800" y="2796"/>
                </a:cubicBezTo>
                <a:cubicBezTo>
                  <a:pt x="14563" y="2796"/>
                  <a:pt x="17818" y="5417"/>
                  <a:pt x="18620" y="9094"/>
                </a:cubicBezTo>
                <a:lnTo>
                  <a:pt x="21351" y="8498"/>
                </a:lnTo>
                <a:cubicBezTo>
                  <a:pt x="20269" y="3537"/>
                  <a:pt x="15877" y="-1"/>
                  <a:pt x="10799" y="0"/>
                </a:cubicBezTo>
                <a:cubicBezTo>
                  <a:pt x="5722" y="0"/>
                  <a:pt x="1330" y="3537"/>
                  <a:pt x="248" y="8498"/>
                </a:cubicBezTo>
                <a:lnTo>
                  <a:pt x="2979" y="90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44</xdr:col>
      <xdr:colOff>285750</xdr:colOff>
      <xdr:row>16</xdr:row>
      <xdr:rowOff>152400</xdr:rowOff>
    </xdr:from>
    <xdr:to>
      <xdr:col>44</xdr:col>
      <xdr:colOff>304800</xdr:colOff>
      <xdr:row>21</xdr:row>
      <xdr:rowOff>0</xdr:rowOff>
    </xdr:to>
    <xdr:sp>
      <xdr:nvSpPr>
        <xdr:cNvPr id="202" name="AutoShape 202"/>
        <xdr:cNvSpPr>
          <a:spLocks/>
        </xdr:cNvSpPr>
      </xdr:nvSpPr>
      <xdr:spPr>
        <a:xfrm flipH="1" flipV="1">
          <a:off x="25850850" y="3905250"/>
          <a:ext cx="19050" cy="1057275"/>
        </a:xfrm>
        <a:prstGeom prst="straightConnector1">
          <a:avLst/>
        </a:prstGeom>
        <a:noFill/>
        <a:ln w="2857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44</xdr:col>
      <xdr:colOff>142875</xdr:colOff>
      <xdr:row>18</xdr:row>
      <xdr:rowOff>0</xdr:rowOff>
    </xdr:from>
    <xdr:to>
      <xdr:col>44</xdr:col>
      <xdr:colOff>561975</xdr:colOff>
      <xdr:row>19</xdr:row>
      <xdr:rowOff>85725</xdr:rowOff>
    </xdr:to>
    <xdr:grpSp>
      <xdr:nvGrpSpPr>
        <xdr:cNvPr id="203" name="Group 203"/>
        <xdr:cNvGrpSpPr>
          <a:grpSpLocks/>
        </xdr:cNvGrpSpPr>
      </xdr:nvGrpSpPr>
      <xdr:grpSpPr>
        <a:xfrm>
          <a:off x="25707975" y="4229100"/>
          <a:ext cx="419100" cy="323850"/>
          <a:chOff x="1649" y="91"/>
          <a:chExt cx="44" cy="30"/>
        </a:xfrm>
        <a:solidFill>
          <a:srgbClr val="FFFFFF"/>
        </a:solidFill>
      </xdr:grpSpPr>
      <xdr:sp>
        <xdr:nvSpPr>
          <xdr:cNvPr id="204" name="AutoShape 204"/>
          <xdr:cNvSpPr>
            <a:spLocks/>
          </xdr:cNvSpPr>
        </xdr:nvSpPr>
        <xdr:spPr>
          <a:xfrm flipV="1">
            <a:off x="1649" y="91"/>
            <a:ext cx="44" cy="30"/>
          </a:xfrm>
          <a:prstGeom prst="foldedCorner">
            <a:avLst>
              <a:gd name="adj" fmla="val 16662"/>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5" name="Text Box 205"/>
          <xdr:cNvSpPr txBox="1">
            <a:spLocks noChangeArrowheads="1"/>
          </xdr:cNvSpPr>
        </xdr:nvSpPr>
        <xdr:spPr>
          <a:xfrm>
            <a:off x="1653" y="94"/>
            <a:ext cx="32" cy="23"/>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latin typeface="Arial"/>
                <a:ea typeface="Arial"/>
                <a:cs typeface="Arial"/>
              </a:rPr>
              <a:t>TK</a:t>
            </a:r>
          </a:p>
        </xdr:txBody>
      </xdr:sp>
    </xdr:grpSp>
    <xdr:clientData/>
  </xdr:twoCellAnchor>
  <xdr:twoCellAnchor>
    <xdr:from>
      <xdr:col>41</xdr:col>
      <xdr:colOff>561975</xdr:colOff>
      <xdr:row>21</xdr:row>
      <xdr:rowOff>219075</xdr:rowOff>
    </xdr:from>
    <xdr:to>
      <xdr:col>43</xdr:col>
      <xdr:colOff>57150</xdr:colOff>
      <xdr:row>22</xdr:row>
      <xdr:rowOff>0</xdr:rowOff>
    </xdr:to>
    <xdr:sp>
      <xdr:nvSpPr>
        <xdr:cNvPr id="206" name="AutoShape 206"/>
        <xdr:cNvSpPr>
          <a:spLocks/>
        </xdr:cNvSpPr>
      </xdr:nvSpPr>
      <xdr:spPr>
        <a:xfrm>
          <a:off x="24384000" y="5181600"/>
          <a:ext cx="657225" cy="9525"/>
        </a:xfrm>
        <a:prstGeom prst="straightConnector1">
          <a:avLst/>
        </a:prstGeom>
        <a:noFill/>
        <a:ln w="2857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42</xdr:col>
      <xdr:colOff>76200</xdr:colOff>
      <xdr:row>21</xdr:row>
      <xdr:rowOff>104775</xdr:rowOff>
    </xdr:from>
    <xdr:to>
      <xdr:col>42</xdr:col>
      <xdr:colOff>495300</xdr:colOff>
      <xdr:row>22</xdr:row>
      <xdr:rowOff>190500</xdr:rowOff>
    </xdr:to>
    <xdr:grpSp>
      <xdr:nvGrpSpPr>
        <xdr:cNvPr id="207" name="Group 207"/>
        <xdr:cNvGrpSpPr>
          <a:grpSpLocks/>
        </xdr:cNvGrpSpPr>
      </xdr:nvGrpSpPr>
      <xdr:grpSpPr>
        <a:xfrm>
          <a:off x="24479250" y="5067300"/>
          <a:ext cx="419100" cy="314325"/>
          <a:chOff x="1649" y="91"/>
          <a:chExt cx="44" cy="30"/>
        </a:xfrm>
        <a:solidFill>
          <a:srgbClr val="FFFFFF"/>
        </a:solidFill>
      </xdr:grpSpPr>
      <xdr:sp>
        <xdr:nvSpPr>
          <xdr:cNvPr id="208" name="AutoShape 208"/>
          <xdr:cNvSpPr>
            <a:spLocks/>
          </xdr:cNvSpPr>
        </xdr:nvSpPr>
        <xdr:spPr>
          <a:xfrm flipV="1">
            <a:off x="1649" y="91"/>
            <a:ext cx="44" cy="30"/>
          </a:xfrm>
          <a:prstGeom prst="foldedCorner">
            <a:avLst>
              <a:gd name="adj" fmla="val 16662"/>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9" name="Text Box 209"/>
          <xdr:cNvSpPr txBox="1">
            <a:spLocks noChangeArrowheads="1"/>
          </xdr:cNvSpPr>
        </xdr:nvSpPr>
        <xdr:spPr>
          <a:xfrm>
            <a:off x="1653" y="94"/>
            <a:ext cx="32" cy="23"/>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latin typeface="Arial"/>
                <a:ea typeface="Arial"/>
                <a:cs typeface="Arial"/>
              </a:rPr>
              <a:t>TK</a:t>
            </a:r>
          </a:p>
        </xdr:txBody>
      </xdr:sp>
    </xdr:grpSp>
    <xdr:clientData/>
  </xdr:twoCellAnchor>
  <xdr:twoCellAnchor>
    <xdr:from>
      <xdr:col>42</xdr:col>
      <xdr:colOff>0</xdr:colOff>
      <xdr:row>16</xdr:row>
      <xdr:rowOff>9525</xdr:rowOff>
    </xdr:from>
    <xdr:to>
      <xdr:col>42</xdr:col>
      <xdr:colOff>485775</xdr:colOff>
      <xdr:row>17</xdr:row>
      <xdr:rowOff>171450</xdr:rowOff>
    </xdr:to>
    <xdr:sp>
      <xdr:nvSpPr>
        <xdr:cNvPr id="210" name="AutoShape 210" descr="Light vertical"/>
        <xdr:cNvSpPr>
          <a:spLocks/>
        </xdr:cNvSpPr>
      </xdr:nvSpPr>
      <xdr:spPr>
        <a:xfrm rot="200267">
          <a:off x="24403050" y="3762375"/>
          <a:ext cx="485775" cy="400050"/>
        </a:xfrm>
        <a:prstGeom prst="rightArrow">
          <a:avLst>
            <a:gd name="adj1" fmla="val 15453"/>
            <a:gd name="adj2" fmla="val -20620"/>
          </a:avLst>
        </a:prstGeom>
        <a:pattFill prst="ltVert">
          <a:fgClr>
            <a:srgbClr val="000000"/>
          </a:fgClr>
          <a:bgClr>
            <a:srgbClr val="FFFFFF"/>
          </a:bgClr>
        </a:pattFill>
        <a:ln w="28575" cmpd="sng">
          <a:solidFill>
            <a:srgbClr val="0000FF"/>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5</xdr:col>
      <xdr:colOff>0</xdr:colOff>
      <xdr:row>16</xdr:row>
      <xdr:rowOff>28575</xdr:rowOff>
    </xdr:from>
    <xdr:to>
      <xdr:col>6</xdr:col>
      <xdr:colOff>0</xdr:colOff>
      <xdr:row>17</xdr:row>
      <xdr:rowOff>171450</xdr:rowOff>
    </xdr:to>
    <xdr:sp>
      <xdr:nvSpPr>
        <xdr:cNvPr id="211" name="AutoShape 211" descr="Light vertical"/>
        <xdr:cNvSpPr>
          <a:spLocks/>
        </xdr:cNvSpPr>
      </xdr:nvSpPr>
      <xdr:spPr>
        <a:xfrm>
          <a:off x="2752725" y="3781425"/>
          <a:ext cx="581025" cy="381000"/>
        </a:xfrm>
        <a:prstGeom prst="rightArrow">
          <a:avLst>
            <a:gd name="adj1" fmla="val 16666"/>
            <a:gd name="adj2" fmla="val -20000"/>
          </a:avLst>
        </a:prstGeom>
        <a:pattFill prst="ltVert">
          <a:fgClr>
            <a:srgbClr val="000000"/>
          </a:fgClr>
          <a:bgClr>
            <a:srgbClr val="FFFFFF"/>
          </a:bgClr>
        </a:patt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16</xdr:row>
      <xdr:rowOff>114300</xdr:rowOff>
    </xdr:from>
    <xdr:to>
      <xdr:col>38</xdr:col>
      <xdr:colOff>0</xdr:colOff>
      <xdr:row>18</xdr:row>
      <xdr:rowOff>28575</xdr:rowOff>
    </xdr:to>
    <xdr:sp>
      <xdr:nvSpPr>
        <xdr:cNvPr id="212" name="AutoShape 212" descr="Light vertical"/>
        <xdr:cNvSpPr>
          <a:spLocks/>
        </xdr:cNvSpPr>
      </xdr:nvSpPr>
      <xdr:spPr>
        <a:xfrm>
          <a:off x="21421725" y="3867150"/>
          <a:ext cx="581025" cy="390525"/>
        </a:xfrm>
        <a:prstGeom prst="rightArrow">
          <a:avLst>
            <a:gd name="adj1" fmla="val 16666"/>
            <a:gd name="adj2" fmla="val -20000"/>
          </a:avLst>
        </a:prstGeom>
        <a:pattFill prst="ltVert">
          <a:fgClr>
            <a:srgbClr val="000000"/>
          </a:fgClr>
          <a:bgClr>
            <a:srgbClr val="FFFFFF"/>
          </a:bgClr>
        </a:patt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xdr:row>
      <xdr:rowOff>114300</xdr:rowOff>
    </xdr:from>
    <xdr:to>
      <xdr:col>30</xdr:col>
      <xdr:colOff>0</xdr:colOff>
      <xdr:row>18</xdr:row>
      <xdr:rowOff>28575</xdr:rowOff>
    </xdr:to>
    <xdr:sp>
      <xdr:nvSpPr>
        <xdr:cNvPr id="213" name="AutoShape 213" descr="Light vertical"/>
        <xdr:cNvSpPr>
          <a:spLocks/>
        </xdr:cNvSpPr>
      </xdr:nvSpPr>
      <xdr:spPr>
        <a:xfrm>
          <a:off x="16697325" y="3867150"/>
          <a:ext cx="581025" cy="390525"/>
        </a:xfrm>
        <a:prstGeom prst="rightArrow">
          <a:avLst>
            <a:gd name="adj1" fmla="val 16666"/>
            <a:gd name="adj2" fmla="val -20000"/>
          </a:avLst>
        </a:prstGeom>
        <a:pattFill prst="ltVert">
          <a:fgClr>
            <a:srgbClr val="000000"/>
          </a:fgClr>
          <a:bgClr>
            <a:srgbClr val="FFFFFF"/>
          </a:bgClr>
        </a:patt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16</xdr:row>
      <xdr:rowOff>114300</xdr:rowOff>
    </xdr:from>
    <xdr:to>
      <xdr:col>34</xdr:col>
      <xdr:colOff>0</xdr:colOff>
      <xdr:row>18</xdr:row>
      <xdr:rowOff>28575</xdr:rowOff>
    </xdr:to>
    <xdr:sp>
      <xdr:nvSpPr>
        <xdr:cNvPr id="214" name="AutoShape 214" descr="Light vertical"/>
        <xdr:cNvSpPr>
          <a:spLocks/>
        </xdr:cNvSpPr>
      </xdr:nvSpPr>
      <xdr:spPr>
        <a:xfrm>
          <a:off x="19021425" y="3867150"/>
          <a:ext cx="657225" cy="390525"/>
        </a:xfrm>
        <a:prstGeom prst="rightArrow">
          <a:avLst>
            <a:gd name="adj1" fmla="val 16666"/>
            <a:gd name="adj2" fmla="val -20000"/>
          </a:avLst>
        </a:prstGeom>
        <a:pattFill prst="ltVert">
          <a:fgClr>
            <a:srgbClr val="000000"/>
          </a:fgClr>
          <a:bgClr>
            <a:srgbClr val="FFFFFF"/>
          </a:bgClr>
        </a:patt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66675</xdr:colOff>
      <xdr:row>11</xdr:row>
      <xdr:rowOff>190500</xdr:rowOff>
    </xdr:from>
    <xdr:to>
      <xdr:col>43</xdr:col>
      <xdr:colOff>266700</xdr:colOff>
      <xdr:row>12</xdr:row>
      <xdr:rowOff>171450</xdr:rowOff>
    </xdr:to>
    <xdr:grpSp>
      <xdr:nvGrpSpPr>
        <xdr:cNvPr id="215" name="Group 215"/>
        <xdr:cNvGrpSpPr>
          <a:grpSpLocks/>
        </xdr:cNvGrpSpPr>
      </xdr:nvGrpSpPr>
      <xdr:grpSpPr>
        <a:xfrm>
          <a:off x="25050750" y="2828925"/>
          <a:ext cx="200025" cy="238125"/>
          <a:chOff x="304" y="241"/>
          <a:chExt cx="29" cy="29"/>
        </a:xfrm>
        <a:solidFill>
          <a:srgbClr val="FFFFFF"/>
        </a:solidFill>
      </xdr:grpSpPr>
      <xdr:sp>
        <xdr:nvSpPr>
          <xdr:cNvPr id="216" name="Oval 216"/>
          <xdr:cNvSpPr>
            <a:spLocks/>
          </xdr:cNvSpPr>
        </xdr:nvSpPr>
        <xdr:spPr>
          <a:xfrm>
            <a:off x="308" y="241"/>
            <a:ext cx="22" cy="22"/>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7" name="AutoShape 217"/>
          <xdr:cNvSpPr>
            <a:spLocks/>
          </xdr:cNvSpPr>
        </xdr:nvSpPr>
        <xdr:spPr>
          <a:xfrm flipV="1">
            <a:off x="304" y="251"/>
            <a:ext cx="29" cy="19"/>
          </a:xfrm>
          <a:custGeom>
            <a:pathLst>
              <a:path h="21600" w="21600">
                <a:moveTo>
                  <a:pt x="2979" y="9094"/>
                </a:moveTo>
                <a:cubicBezTo>
                  <a:pt x="3781" y="5417"/>
                  <a:pt x="7036" y="2795"/>
                  <a:pt x="10800" y="2796"/>
                </a:cubicBezTo>
                <a:cubicBezTo>
                  <a:pt x="14563" y="2796"/>
                  <a:pt x="17818" y="5417"/>
                  <a:pt x="18620" y="9094"/>
                </a:cubicBezTo>
                <a:lnTo>
                  <a:pt x="21351" y="8498"/>
                </a:lnTo>
                <a:cubicBezTo>
                  <a:pt x="20269" y="3537"/>
                  <a:pt x="15877" y="-1"/>
                  <a:pt x="10799" y="0"/>
                </a:cubicBezTo>
                <a:cubicBezTo>
                  <a:pt x="5722" y="0"/>
                  <a:pt x="1330" y="3537"/>
                  <a:pt x="248" y="8498"/>
                </a:cubicBezTo>
                <a:lnTo>
                  <a:pt x="2979" y="90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44</xdr:col>
      <xdr:colOff>85725</xdr:colOff>
      <xdr:row>8</xdr:row>
      <xdr:rowOff>104775</xdr:rowOff>
    </xdr:from>
    <xdr:to>
      <xdr:col>44</xdr:col>
      <xdr:colOff>485775</xdr:colOff>
      <xdr:row>11</xdr:row>
      <xdr:rowOff>0</xdr:rowOff>
    </xdr:to>
    <xdr:sp>
      <xdr:nvSpPr>
        <xdr:cNvPr id="218" name="AutoShape 218" descr="Light vertical"/>
        <xdr:cNvSpPr>
          <a:spLocks/>
        </xdr:cNvSpPr>
      </xdr:nvSpPr>
      <xdr:spPr>
        <a:xfrm rot="16176507">
          <a:off x="25650825" y="2066925"/>
          <a:ext cx="400050" cy="571500"/>
        </a:xfrm>
        <a:prstGeom prst="rightArrow">
          <a:avLst>
            <a:gd name="adj1" fmla="val 15453"/>
            <a:gd name="adj2" fmla="val -20620"/>
          </a:avLst>
        </a:prstGeom>
        <a:pattFill prst="ltVert">
          <a:fgClr>
            <a:srgbClr val="000000"/>
          </a:fgClr>
          <a:bgClr>
            <a:srgbClr val="FFFFFF"/>
          </a:bgClr>
        </a:pattFill>
        <a:ln w="28575" cmpd="sng">
          <a:solidFill>
            <a:srgbClr val="0000FF"/>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21</xdr:col>
      <xdr:colOff>257175</xdr:colOff>
      <xdr:row>21</xdr:row>
      <xdr:rowOff>180975</xdr:rowOff>
    </xdr:from>
    <xdr:to>
      <xdr:col>26</xdr:col>
      <xdr:colOff>400050</xdr:colOff>
      <xdr:row>25</xdr:row>
      <xdr:rowOff>95250</xdr:rowOff>
    </xdr:to>
    <xdr:sp>
      <xdr:nvSpPr>
        <xdr:cNvPr id="219" name="AutoShape 219"/>
        <xdr:cNvSpPr>
          <a:spLocks/>
        </xdr:cNvSpPr>
      </xdr:nvSpPr>
      <xdr:spPr>
        <a:xfrm>
          <a:off x="12306300" y="5143500"/>
          <a:ext cx="3048000" cy="847725"/>
        </a:xfrm>
        <a:prstGeom prst="wedgeRoundRectCallout">
          <a:avLst>
            <a:gd name="adj1" fmla="val -60375"/>
            <a:gd name="adj2" fmla="val -52986"/>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2.25Hx15 switch = 33.75 hour
</a:t>
          </a:r>
          <a:r>
            <a:rPr lang="en-US" cap="none" sz="1400" b="1" i="0" u="none" baseline="0">
              <a:solidFill>
                <a:srgbClr val="000000"/>
              </a:solidFill>
              <a:latin typeface="Arial"/>
              <a:ea typeface="Arial"/>
              <a:cs typeface="Arial"/>
            </a:rPr>
            <a:t> 1 Operator =&gt; 15#/ 33.75 hour
</a:t>
          </a:r>
          <a:r>
            <a:rPr lang="en-US" cap="none" sz="1400" b="1" i="0" u="none" baseline="0">
              <a:solidFill>
                <a:srgbClr val="000000"/>
              </a:solidFill>
              <a:latin typeface="Arial"/>
              <a:ea typeface="Arial"/>
              <a:cs typeface="Arial"/>
            </a:rPr>
            <a:t>for Int D</a:t>
          </a:r>
        </a:p>
      </xdr:txBody>
    </xdr:sp>
    <xdr:clientData/>
  </xdr:twoCellAnchor>
  <xdr:twoCellAnchor>
    <xdr:from>
      <xdr:col>36</xdr:col>
      <xdr:colOff>390525</xdr:colOff>
      <xdr:row>24</xdr:row>
      <xdr:rowOff>104775</xdr:rowOff>
    </xdr:from>
    <xdr:to>
      <xdr:col>42</xdr:col>
      <xdr:colOff>85725</xdr:colOff>
      <xdr:row>27</xdr:row>
      <xdr:rowOff>66675</xdr:rowOff>
    </xdr:to>
    <xdr:sp>
      <xdr:nvSpPr>
        <xdr:cNvPr id="220" name="AutoShape 220"/>
        <xdr:cNvSpPr>
          <a:spLocks/>
        </xdr:cNvSpPr>
      </xdr:nvSpPr>
      <xdr:spPr>
        <a:xfrm>
          <a:off x="21231225" y="5772150"/>
          <a:ext cx="3257550" cy="571500"/>
        </a:xfrm>
        <a:prstGeom prst="wedgeRoundRectCallout">
          <a:avLst>
            <a:gd name="adj1" fmla="val 8185"/>
            <a:gd name="adj2" fmla="val -131666"/>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 Ext D=&gt;1 Ope =&gt; 15#/ (2.5Hx15) 
</a:t>
          </a:r>
          <a:r>
            <a:rPr lang="en-US" cap="none" sz="1400" b="1" i="0" u="none" baseline="0">
              <a:solidFill>
                <a:srgbClr val="000000"/>
              </a:solidFill>
              <a:latin typeface="Arial"/>
              <a:ea typeface="Arial"/>
              <a:cs typeface="Arial"/>
            </a:rPr>
            <a:t>No PCB=&gt;1 Ope =&gt; 15#/(0.75Hx15)  </a:t>
          </a:r>
        </a:p>
      </xdr:txBody>
    </xdr:sp>
    <xdr:clientData/>
  </xdr:twoCellAnchor>
  <xdr:twoCellAnchor>
    <xdr:from>
      <xdr:col>10</xdr:col>
      <xdr:colOff>314325</xdr:colOff>
      <xdr:row>5</xdr:row>
      <xdr:rowOff>0</xdr:rowOff>
    </xdr:from>
    <xdr:to>
      <xdr:col>15</xdr:col>
      <xdr:colOff>457200</xdr:colOff>
      <xdr:row>8</xdr:row>
      <xdr:rowOff>95250</xdr:rowOff>
    </xdr:to>
    <xdr:sp>
      <xdr:nvSpPr>
        <xdr:cNvPr id="221" name="AutoShape 221"/>
        <xdr:cNvSpPr>
          <a:spLocks/>
        </xdr:cNvSpPr>
      </xdr:nvSpPr>
      <xdr:spPr>
        <a:xfrm>
          <a:off x="5972175" y="1209675"/>
          <a:ext cx="3048000" cy="847725"/>
        </a:xfrm>
        <a:prstGeom prst="wedgeRoundRectCallout">
          <a:avLst>
            <a:gd name="adj1" fmla="val -46263"/>
            <a:gd name="adj2" fmla="val 135074"/>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0.6Hx15 switch = 9.0 hour
</a:t>
          </a:r>
          <a:r>
            <a:rPr lang="en-US" cap="none" sz="1400" b="1" i="0" u="none" baseline="0">
              <a:solidFill>
                <a:srgbClr val="000000"/>
              </a:solidFill>
              <a:latin typeface="Arial"/>
              <a:ea typeface="Arial"/>
              <a:cs typeface="Arial"/>
            </a:rPr>
            <a:t> 1 Operator =&gt; 15#/9 hour
</a:t>
          </a:r>
          <a:r>
            <a:rPr lang="en-US" cap="none" sz="1400" b="1" i="0" u="none" baseline="0">
              <a:solidFill>
                <a:srgbClr val="000000"/>
              </a:solidFill>
              <a:latin typeface="Arial"/>
              <a:ea typeface="Arial"/>
              <a:cs typeface="Arial"/>
            </a:rPr>
            <a:t>for C,T,Seq, High Power</a:t>
          </a:r>
        </a:p>
      </xdr:txBody>
    </xdr:sp>
    <xdr:clientData/>
  </xdr:twoCellAnchor>
  <xdr:twoCellAnchor>
    <xdr:from>
      <xdr:col>23</xdr:col>
      <xdr:colOff>200025</xdr:colOff>
      <xdr:row>4</xdr:row>
      <xdr:rowOff>66675</xdr:rowOff>
    </xdr:from>
    <xdr:to>
      <xdr:col>29</xdr:col>
      <xdr:colOff>66675</xdr:colOff>
      <xdr:row>10</xdr:row>
      <xdr:rowOff>66675</xdr:rowOff>
    </xdr:to>
    <xdr:sp>
      <xdr:nvSpPr>
        <xdr:cNvPr id="222" name="WordArt 222"/>
        <xdr:cNvSpPr>
          <a:spLocks/>
        </xdr:cNvSpPr>
      </xdr:nvSpPr>
      <xdr:spPr>
        <a:xfrm>
          <a:off x="13411200" y="1009650"/>
          <a:ext cx="3352800" cy="14573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Example only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101</xdr:row>
      <xdr:rowOff>142875</xdr:rowOff>
    </xdr:from>
    <xdr:to>
      <xdr:col>0</xdr:col>
      <xdr:colOff>0</xdr:colOff>
      <xdr:row>103</xdr:row>
      <xdr:rowOff>95250</xdr:rowOff>
    </xdr:to>
    <xdr:sp>
      <xdr:nvSpPr>
        <xdr:cNvPr id="1" name="Text Box 1"/>
        <xdr:cNvSpPr txBox="1">
          <a:spLocks noChangeArrowheads="1"/>
        </xdr:cNvSpPr>
      </xdr:nvSpPr>
      <xdr:spPr>
        <a:xfrm>
          <a:off x="0" y="20707350"/>
          <a:ext cx="0" cy="314325"/>
        </a:xfrm>
        <a:prstGeom prst="rect">
          <a:avLst/>
        </a:prstGeom>
        <a:noFill/>
        <a:ln w="9525" cmpd="sng">
          <a:noFill/>
        </a:ln>
      </xdr:spPr>
      <xdr:txBody>
        <a:bodyPr vertOverflow="clip" wrap="square" lIns="36576" tIns="27432" rIns="0" bIns="0"/>
        <a:p>
          <a:pPr algn="l">
            <a:defRPr/>
          </a:pPr>
          <a:r>
            <a:rPr lang="en-US" cap="none" sz="1600" b="1" i="0" u="none" baseline="0">
              <a:solidFill>
                <a:srgbClr val="000000"/>
              </a:solidFill>
              <a:latin typeface="Arial"/>
              <a:ea typeface="Arial"/>
              <a:cs typeface="Arial"/>
            </a:rPr>
            <a:t>LEGEND =&gt;</a:t>
          </a:r>
        </a:p>
      </xdr:txBody>
    </xdr:sp>
    <xdr:clientData/>
  </xdr:twoCellAnchor>
  <xdr:twoCellAnchor>
    <xdr:from>
      <xdr:col>0</xdr:col>
      <xdr:colOff>0</xdr:colOff>
      <xdr:row>101</xdr:row>
      <xdr:rowOff>133350</xdr:rowOff>
    </xdr:from>
    <xdr:to>
      <xdr:col>0</xdr:col>
      <xdr:colOff>0</xdr:colOff>
      <xdr:row>102</xdr:row>
      <xdr:rowOff>161925</xdr:rowOff>
    </xdr:to>
    <xdr:grpSp>
      <xdr:nvGrpSpPr>
        <xdr:cNvPr id="2" name="Group 2"/>
        <xdr:cNvGrpSpPr>
          <a:grpSpLocks/>
        </xdr:cNvGrpSpPr>
      </xdr:nvGrpSpPr>
      <xdr:grpSpPr>
        <a:xfrm>
          <a:off x="0" y="20697825"/>
          <a:ext cx="0" cy="209550"/>
          <a:chOff x="304" y="241"/>
          <a:chExt cx="29" cy="29"/>
        </a:xfrm>
        <a:solidFill>
          <a:srgbClr val="FFFFFF"/>
        </a:solidFill>
      </xdr:grpSpPr>
      <xdr:sp>
        <xdr:nvSpPr>
          <xdr:cNvPr id="3" name="Oval 3"/>
          <xdr:cNvSpPr>
            <a:spLocks/>
          </xdr:cNvSpPr>
        </xdr:nvSpPr>
        <xdr:spPr>
          <a:xfrm>
            <a:off x="308" y="241"/>
            <a:ext cx="22" cy="22"/>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utoShape 4"/>
          <xdr:cNvSpPr>
            <a:spLocks/>
          </xdr:cNvSpPr>
        </xdr:nvSpPr>
        <xdr:spPr>
          <a:xfrm flipV="1">
            <a:off x="304" y="251"/>
            <a:ext cx="29" cy="19"/>
          </a:xfrm>
          <a:custGeom>
            <a:pathLst>
              <a:path h="21600" w="21600">
                <a:moveTo>
                  <a:pt x="2979" y="9094"/>
                </a:moveTo>
                <a:cubicBezTo>
                  <a:pt x="3781" y="5417"/>
                  <a:pt x="7036" y="2795"/>
                  <a:pt x="10800" y="2796"/>
                </a:cubicBezTo>
                <a:cubicBezTo>
                  <a:pt x="14563" y="2796"/>
                  <a:pt x="17818" y="5417"/>
                  <a:pt x="18620" y="9094"/>
                </a:cubicBezTo>
                <a:lnTo>
                  <a:pt x="21351" y="8498"/>
                </a:lnTo>
                <a:cubicBezTo>
                  <a:pt x="20269" y="3537"/>
                  <a:pt x="15877" y="-1"/>
                  <a:pt x="10799" y="0"/>
                </a:cubicBezTo>
                <a:cubicBezTo>
                  <a:pt x="5722" y="0"/>
                  <a:pt x="1330" y="3537"/>
                  <a:pt x="248" y="8498"/>
                </a:cubicBezTo>
                <a:lnTo>
                  <a:pt x="2979" y="90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17</xdr:col>
      <xdr:colOff>104775</xdr:colOff>
      <xdr:row>73</xdr:row>
      <xdr:rowOff>85725</xdr:rowOff>
    </xdr:from>
    <xdr:to>
      <xdr:col>17</xdr:col>
      <xdr:colOff>561975</xdr:colOff>
      <xdr:row>74</xdr:row>
      <xdr:rowOff>123825</xdr:rowOff>
    </xdr:to>
    <xdr:sp>
      <xdr:nvSpPr>
        <xdr:cNvPr id="5" name="AutoShape 8" descr="Light vertical"/>
        <xdr:cNvSpPr>
          <a:spLocks/>
        </xdr:cNvSpPr>
      </xdr:nvSpPr>
      <xdr:spPr>
        <a:xfrm>
          <a:off x="9248775" y="15440025"/>
          <a:ext cx="457200" cy="247650"/>
        </a:xfrm>
        <a:prstGeom prst="rightArrow">
          <a:avLst>
            <a:gd name="adj1" fmla="val 28000"/>
            <a:gd name="adj2" fmla="val -19699"/>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114300</xdr:colOff>
      <xdr:row>75</xdr:row>
      <xdr:rowOff>114300</xdr:rowOff>
    </xdr:from>
    <xdr:to>
      <xdr:col>9</xdr:col>
      <xdr:colOff>542925</xdr:colOff>
      <xdr:row>76</xdr:row>
      <xdr:rowOff>161925</xdr:rowOff>
    </xdr:to>
    <xdr:sp>
      <xdr:nvSpPr>
        <xdr:cNvPr id="6" name="AutoShape 9" descr="Light vertical"/>
        <xdr:cNvSpPr>
          <a:spLocks/>
        </xdr:cNvSpPr>
      </xdr:nvSpPr>
      <xdr:spPr>
        <a:xfrm>
          <a:off x="4914900" y="15868650"/>
          <a:ext cx="428625" cy="238125"/>
        </a:xfrm>
        <a:prstGeom prst="rightArrow">
          <a:avLst>
            <a:gd name="adj1" fmla="val 28000"/>
            <a:gd name="adj2" fmla="val -19699"/>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152400</xdr:colOff>
      <xdr:row>73</xdr:row>
      <xdr:rowOff>47625</xdr:rowOff>
    </xdr:from>
    <xdr:to>
      <xdr:col>9</xdr:col>
      <xdr:colOff>304800</xdr:colOff>
      <xdr:row>74</xdr:row>
      <xdr:rowOff>161925</xdr:rowOff>
    </xdr:to>
    <xdr:grpSp>
      <xdr:nvGrpSpPr>
        <xdr:cNvPr id="7" name="Group 10"/>
        <xdr:cNvGrpSpPr>
          <a:grpSpLocks/>
        </xdr:cNvGrpSpPr>
      </xdr:nvGrpSpPr>
      <xdr:grpSpPr>
        <a:xfrm>
          <a:off x="4953000" y="15401925"/>
          <a:ext cx="152400" cy="323850"/>
          <a:chOff x="572" y="516"/>
          <a:chExt cx="44" cy="130"/>
        </a:xfrm>
        <a:solidFill>
          <a:srgbClr val="FFFFFF"/>
        </a:solidFill>
      </xdr:grpSpPr>
      <xdr:sp>
        <xdr:nvSpPr>
          <xdr:cNvPr id="8" name="AutoShape 11"/>
          <xdr:cNvSpPr>
            <a:spLocks/>
          </xdr:cNvSpPr>
        </xdr:nvSpPr>
        <xdr:spPr>
          <a:xfrm flipH="1">
            <a:off x="614" y="517"/>
            <a:ext cx="1" cy="129"/>
          </a:xfrm>
          <a:prstGeom prst="straightConnector1">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12"/>
          <xdr:cNvSpPr>
            <a:spLocks/>
          </xdr:cNvSpPr>
        </xdr:nvSpPr>
        <xdr:spPr>
          <a:xfrm flipH="1">
            <a:off x="572" y="516"/>
            <a:ext cx="43" cy="0"/>
          </a:xfrm>
          <a:prstGeom prst="straightConnector1">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13"/>
          <xdr:cNvSpPr>
            <a:spLocks/>
          </xdr:cNvSpPr>
        </xdr:nvSpPr>
        <xdr:spPr>
          <a:xfrm flipH="1">
            <a:off x="572" y="516"/>
            <a:ext cx="43" cy="0"/>
          </a:xfrm>
          <a:prstGeom prst="straightConnector1">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14"/>
          <xdr:cNvSpPr>
            <a:spLocks/>
          </xdr:cNvSpPr>
        </xdr:nvSpPr>
        <xdr:spPr>
          <a:xfrm flipH="1">
            <a:off x="572" y="558"/>
            <a:ext cx="43" cy="0"/>
          </a:xfrm>
          <a:prstGeom prst="straightConnector1">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AutoShape 15"/>
          <xdr:cNvSpPr>
            <a:spLocks/>
          </xdr:cNvSpPr>
        </xdr:nvSpPr>
        <xdr:spPr>
          <a:xfrm flipH="1">
            <a:off x="572" y="602"/>
            <a:ext cx="43" cy="0"/>
          </a:xfrm>
          <a:prstGeom prst="straightConnector1">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16"/>
          <xdr:cNvSpPr>
            <a:spLocks/>
          </xdr:cNvSpPr>
        </xdr:nvSpPr>
        <xdr:spPr>
          <a:xfrm flipH="1">
            <a:off x="573" y="644"/>
            <a:ext cx="43" cy="0"/>
          </a:xfrm>
          <a:prstGeom prst="straightConnector1">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21</xdr:col>
      <xdr:colOff>76200</xdr:colOff>
      <xdr:row>77</xdr:row>
      <xdr:rowOff>38100</xdr:rowOff>
    </xdr:from>
    <xdr:to>
      <xdr:col>21</xdr:col>
      <xdr:colOff>504825</xdr:colOff>
      <xdr:row>78</xdr:row>
      <xdr:rowOff>133350</xdr:rowOff>
    </xdr:to>
    <xdr:grpSp>
      <xdr:nvGrpSpPr>
        <xdr:cNvPr id="14" name="Group 17"/>
        <xdr:cNvGrpSpPr>
          <a:grpSpLocks/>
        </xdr:cNvGrpSpPr>
      </xdr:nvGrpSpPr>
      <xdr:grpSpPr>
        <a:xfrm>
          <a:off x="11496675" y="16182975"/>
          <a:ext cx="428625" cy="285750"/>
          <a:chOff x="267" y="335"/>
          <a:chExt cx="150" cy="88"/>
        </a:xfrm>
        <a:solidFill>
          <a:srgbClr val="FFFFFF"/>
        </a:solidFill>
      </xdr:grpSpPr>
      <xdr:sp>
        <xdr:nvSpPr>
          <xdr:cNvPr id="15" name="Rectangle 18"/>
          <xdr:cNvSpPr>
            <a:spLocks/>
          </xdr:cNvSpPr>
        </xdr:nvSpPr>
        <xdr:spPr>
          <a:xfrm>
            <a:off x="268" y="351"/>
            <a:ext cx="149" cy="72"/>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AutoShape 19"/>
          <xdr:cNvSpPr>
            <a:spLocks/>
          </xdr:cNvSpPr>
        </xdr:nvSpPr>
        <xdr:spPr>
          <a:xfrm flipH="1">
            <a:off x="385" y="335"/>
            <a:ext cx="32" cy="16"/>
          </a:xfrm>
          <a:prstGeom prst="rtTriangl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AutoShape 20"/>
          <xdr:cNvSpPr>
            <a:spLocks/>
          </xdr:cNvSpPr>
        </xdr:nvSpPr>
        <xdr:spPr>
          <a:xfrm flipH="1">
            <a:off x="361" y="335"/>
            <a:ext cx="32" cy="16"/>
          </a:xfrm>
          <a:prstGeom prst="rtTriangl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AutoShape 21"/>
          <xdr:cNvSpPr>
            <a:spLocks/>
          </xdr:cNvSpPr>
        </xdr:nvSpPr>
        <xdr:spPr>
          <a:xfrm flipH="1">
            <a:off x="338" y="335"/>
            <a:ext cx="32" cy="16"/>
          </a:xfrm>
          <a:prstGeom prst="rtTriangl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AutoShape 22"/>
          <xdr:cNvSpPr>
            <a:spLocks/>
          </xdr:cNvSpPr>
        </xdr:nvSpPr>
        <xdr:spPr>
          <a:xfrm flipH="1">
            <a:off x="313" y="335"/>
            <a:ext cx="32" cy="16"/>
          </a:xfrm>
          <a:prstGeom prst="rtTriangl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AutoShape 23"/>
          <xdr:cNvSpPr>
            <a:spLocks/>
          </xdr:cNvSpPr>
        </xdr:nvSpPr>
        <xdr:spPr>
          <a:xfrm flipH="1">
            <a:off x="291" y="335"/>
            <a:ext cx="32" cy="16"/>
          </a:xfrm>
          <a:prstGeom prst="rtTriangl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AutoShape 24"/>
          <xdr:cNvSpPr>
            <a:spLocks/>
          </xdr:cNvSpPr>
        </xdr:nvSpPr>
        <xdr:spPr>
          <a:xfrm flipH="1">
            <a:off x="267" y="335"/>
            <a:ext cx="32" cy="16"/>
          </a:xfrm>
          <a:prstGeom prst="rtTriangl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17</xdr:col>
      <xdr:colOff>200025</xdr:colOff>
      <xdr:row>75</xdr:row>
      <xdr:rowOff>28575</xdr:rowOff>
    </xdr:from>
    <xdr:to>
      <xdr:col>17</xdr:col>
      <xdr:colOff>438150</xdr:colOff>
      <xdr:row>76</xdr:row>
      <xdr:rowOff>133350</xdr:rowOff>
    </xdr:to>
    <xdr:sp>
      <xdr:nvSpPr>
        <xdr:cNvPr id="22" name="AutoShape 25"/>
        <xdr:cNvSpPr>
          <a:spLocks/>
        </xdr:cNvSpPr>
      </xdr:nvSpPr>
      <xdr:spPr>
        <a:xfrm flipH="1">
          <a:off x="9344025" y="15782925"/>
          <a:ext cx="238125" cy="295275"/>
        </a:xfrm>
        <a:custGeom>
          <a:pathLst>
            <a:path h="21600" w="21600">
              <a:moveTo>
                <a:pt x="403" y="13725"/>
              </a:moveTo>
              <a:cubicBezTo>
                <a:pt x="1714" y="18382"/>
                <a:pt x="5961" y="21600"/>
                <a:pt x="10800" y="21600"/>
              </a:cubicBezTo>
              <a:cubicBezTo>
                <a:pt x="16764" y="21600"/>
                <a:pt x="21600" y="16764"/>
                <a:pt x="21600" y="10800"/>
              </a:cubicBezTo>
              <a:cubicBezTo>
                <a:pt x="21600" y="4835"/>
                <a:pt x="16764" y="0"/>
                <a:pt x="10800" y="0"/>
              </a:cubicBezTo>
              <a:cubicBezTo>
                <a:pt x="6918" y="-1"/>
                <a:pt x="3334" y="2083"/>
                <a:pt x="1414" y="5457"/>
              </a:cubicBezTo>
              <a:cubicBezTo>
                <a:pt x="3334" y="2083"/>
                <a:pt x="6918" y="-1"/>
                <a:pt x="10800" y="0"/>
              </a:cubicBezTo>
              <a:cubicBezTo>
                <a:pt x="16764" y="0"/>
                <a:pt x="21600" y="4835"/>
                <a:pt x="21600" y="10800"/>
              </a:cubicBezTo>
              <a:cubicBezTo>
                <a:pt x="21600" y="16764"/>
                <a:pt x="16764" y="21600"/>
                <a:pt x="10800" y="21600"/>
              </a:cubicBezTo>
              <a:cubicBezTo>
                <a:pt x="5961" y="21600"/>
                <a:pt x="1714" y="18382"/>
                <a:pt x="403" y="13725"/>
              </a:cubicBezTo>
              <a:lnTo>
                <a:pt x="-2196" y="14456"/>
              </a:lnTo>
              <a:lnTo>
                <a:pt x="-328" y="11126"/>
              </a:lnTo>
              <a:lnTo>
                <a:pt x="3002" y="12994"/>
              </a:lnTo>
              <a:lnTo>
                <a:pt x="403" y="13725"/>
              </a:lnTo>
              <a:close/>
            </a:path>
          </a:pathLst>
        </a:cu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152400</xdr:colOff>
      <xdr:row>75</xdr:row>
      <xdr:rowOff>76200</xdr:rowOff>
    </xdr:from>
    <xdr:to>
      <xdr:col>21</xdr:col>
      <xdr:colOff>495300</xdr:colOff>
      <xdr:row>76</xdr:row>
      <xdr:rowOff>152400</xdr:rowOff>
    </xdr:to>
    <xdr:sp>
      <xdr:nvSpPr>
        <xdr:cNvPr id="23" name="AutoShape 26"/>
        <xdr:cNvSpPr>
          <a:spLocks/>
        </xdr:cNvSpPr>
      </xdr:nvSpPr>
      <xdr:spPr>
        <a:xfrm flipV="1">
          <a:off x="11572875" y="15830550"/>
          <a:ext cx="342900" cy="266700"/>
        </a:xfrm>
        <a:prstGeom prst="flowChartExtract">
          <a:avLst/>
        </a:prstGeom>
        <a:solidFill>
          <a:srgbClr val="FFFF99"/>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47625</xdr:colOff>
      <xdr:row>77</xdr:row>
      <xdr:rowOff>85725</xdr:rowOff>
    </xdr:from>
    <xdr:to>
      <xdr:col>18</xdr:col>
      <xdr:colOff>0</xdr:colOff>
      <xdr:row>78</xdr:row>
      <xdr:rowOff>104775</xdr:rowOff>
    </xdr:to>
    <xdr:sp>
      <xdr:nvSpPr>
        <xdr:cNvPr id="24" name="Rectangle 27"/>
        <xdr:cNvSpPr>
          <a:spLocks/>
        </xdr:cNvSpPr>
      </xdr:nvSpPr>
      <xdr:spPr>
        <a:xfrm>
          <a:off x="9191625" y="16230600"/>
          <a:ext cx="600075" cy="209550"/>
        </a:xfrm>
        <a:prstGeom prst="rect">
          <a:avLst/>
        </a:prstGeom>
        <a:solidFill>
          <a:srgbClr val="FFFF99"/>
        </a:solidFill>
        <a:ln w="9525" cmpd="sng">
          <a:solidFill>
            <a:srgbClr val="000000"/>
          </a:solidFill>
          <a:headEnd type="none"/>
          <a:tailEnd type="none"/>
        </a:ln>
      </xdr:spPr>
      <xdr:txBody>
        <a:bodyPr vertOverflow="clip" wrap="square" lIns="27432" tIns="22860" rIns="27432" bIns="0"/>
        <a:p>
          <a:pPr algn="ctr">
            <a:defRPr/>
          </a:pPr>
          <a:r>
            <a:rPr lang="en-US" cap="none" sz="1100" b="1" i="0" u="none" baseline="0">
              <a:solidFill>
                <a:srgbClr val="000000"/>
              </a:solidFill>
              <a:latin typeface="Arial"/>
              <a:ea typeface="Arial"/>
              <a:cs typeface="Arial"/>
            </a:rPr>
            <a:t>0 X  0 X</a:t>
          </a:r>
        </a:p>
      </xdr:txBody>
    </xdr:sp>
    <xdr:clientData/>
  </xdr:twoCellAnchor>
  <xdr:twoCellAnchor>
    <xdr:from>
      <xdr:col>21</xdr:col>
      <xdr:colOff>104775</xdr:colOff>
      <xdr:row>73</xdr:row>
      <xdr:rowOff>66675</xdr:rowOff>
    </xdr:from>
    <xdr:to>
      <xdr:col>21</xdr:col>
      <xdr:colOff>476250</xdr:colOff>
      <xdr:row>74</xdr:row>
      <xdr:rowOff>95250</xdr:rowOff>
    </xdr:to>
    <xdr:sp>
      <xdr:nvSpPr>
        <xdr:cNvPr id="25" name="AutoShape 28"/>
        <xdr:cNvSpPr>
          <a:spLocks/>
        </xdr:cNvSpPr>
      </xdr:nvSpPr>
      <xdr:spPr>
        <a:xfrm flipV="1">
          <a:off x="11525250" y="15420975"/>
          <a:ext cx="371475" cy="238125"/>
        </a:xfrm>
        <a:prstGeom prst="foldedCorner">
          <a:avLst>
            <a:gd name="adj" fmla="val 16662"/>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xdr:colOff>
      <xdr:row>75</xdr:row>
      <xdr:rowOff>66675</xdr:rowOff>
    </xdr:from>
    <xdr:to>
      <xdr:col>13</xdr:col>
      <xdr:colOff>495300</xdr:colOff>
      <xdr:row>76</xdr:row>
      <xdr:rowOff>152400</xdr:rowOff>
    </xdr:to>
    <xdr:sp>
      <xdr:nvSpPr>
        <xdr:cNvPr id="26" name="AutoShape 29" descr="Wide upward diagonal"/>
        <xdr:cNvSpPr>
          <a:spLocks/>
        </xdr:cNvSpPr>
      </xdr:nvSpPr>
      <xdr:spPr>
        <a:xfrm flipV="1">
          <a:off x="7010400" y="15821025"/>
          <a:ext cx="457200" cy="276225"/>
        </a:xfrm>
        <a:prstGeom prst="foldedCorner">
          <a:avLst>
            <a:gd name="adj" fmla="val 16662"/>
          </a:avLst>
        </a:prstGeom>
        <a:pattFill prst="wdUpDiag">
          <a:fgClr>
            <a:srgbClr val="969696"/>
          </a:fgClr>
          <a:bgClr>
            <a:srgbClr val="FFFFFF"/>
          </a:bgClr>
        </a:patt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504825</xdr:colOff>
      <xdr:row>73</xdr:row>
      <xdr:rowOff>104775</xdr:rowOff>
    </xdr:from>
    <xdr:to>
      <xdr:col>14</xdr:col>
      <xdr:colOff>95250</xdr:colOff>
      <xdr:row>74</xdr:row>
      <xdr:rowOff>123825</xdr:rowOff>
    </xdr:to>
    <xdr:grpSp>
      <xdr:nvGrpSpPr>
        <xdr:cNvPr id="27" name="Group 30"/>
        <xdr:cNvGrpSpPr>
          <a:grpSpLocks/>
        </xdr:cNvGrpSpPr>
      </xdr:nvGrpSpPr>
      <xdr:grpSpPr>
        <a:xfrm>
          <a:off x="6934200" y="15459075"/>
          <a:ext cx="676275" cy="228600"/>
          <a:chOff x="1791" y="271"/>
          <a:chExt cx="114" cy="37"/>
        </a:xfrm>
        <a:solidFill>
          <a:srgbClr val="FFFFFF"/>
        </a:solidFill>
      </xdr:grpSpPr>
      <xdr:sp>
        <xdr:nvSpPr>
          <xdr:cNvPr id="28" name="Line 31"/>
          <xdr:cNvSpPr>
            <a:spLocks/>
          </xdr:cNvSpPr>
        </xdr:nvSpPr>
        <xdr:spPr>
          <a:xfrm>
            <a:off x="1792" y="289"/>
            <a:ext cx="113"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9" name="Text Box 32"/>
          <xdr:cNvSpPr txBox="1">
            <a:spLocks noChangeArrowheads="1"/>
          </xdr:cNvSpPr>
        </xdr:nvSpPr>
        <xdr:spPr>
          <a:xfrm>
            <a:off x="1809" y="271"/>
            <a:ext cx="68" cy="30"/>
          </a:xfrm>
          <a:prstGeom prst="rect">
            <a:avLst/>
          </a:prstGeom>
          <a:solidFill>
            <a:srgbClr val="FFFFFF"/>
          </a:solidFill>
          <a:ln w="28575" cmpd="sng">
            <a:noFill/>
          </a:ln>
        </xdr:spPr>
        <xdr:txBody>
          <a:bodyPr vertOverflow="clip" wrap="square" lIns="27432" tIns="22860" rIns="0" bIns="0"/>
          <a:p>
            <a:pPr algn="l">
              <a:defRPr/>
            </a:pPr>
            <a:r>
              <a:rPr lang="en-US" cap="none" sz="1100" b="1" i="0" u="none" baseline="0">
                <a:solidFill>
                  <a:srgbClr val="000000"/>
                </a:solidFill>
                <a:latin typeface="Arial"/>
                <a:ea typeface="Arial"/>
                <a:cs typeface="Arial"/>
              </a:rPr>
              <a:t>FIFO</a:t>
            </a:r>
          </a:p>
        </xdr:txBody>
      </xdr:sp>
      <xdr:sp>
        <xdr:nvSpPr>
          <xdr:cNvPr id="30" name="Line 33"/>
          <xdr:cNvSpPr>
            <a:spLocks/>
          </xdr:cNvSpPr>
        </xdr:nvSpPr>
        <xdr:spPr>
          <a:xfrm>
            <a:off x="1791" y="271"/>
            <a:ext cx="108"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4"/>
          <xdr:cNvSpPr>
            <a:spLocks/>
          </xdr:cNvSpPr>
        </xdr:nvSpPr>
        <xdr:spPr>
          <a:xfrm>
            <a:off x="1793" y="308"/>
            <a:ext cx="108"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66675</xdr:colOff>
      <xdr:row>77</xdr:row>
      <xdr:rowOff>142875</xdr:rowOff>
    </xdr:from>
    <xdr:to>
      <xdr:col>9</xdr:col>
      <xdr:colOff>542925</xdr:colOff>
      <xdr:row>78</xdr:row>
      <xdr:rowOff>76200</xdr:rowOff>
    </xdr:to>
    <xdr:grpSp>
      <xdr:nvGrpSpPr>
        <xdr:cNvPr id="32" name="Group 35"/>
        <xdr:cNvGrpSpPr>
          <a:grpSpLocks/>
        </xdr:cNvGrpSpPr>
      </xdr:nvGrpSpPr>
      <xdr:grpSpPr>
        <a:xfrm>
          <a:off x="4867275" y="16287750"/>
          <a:ext cx="476250" cy="123825"/>
          <a:chOff x="749" y="422"/>
          <a:chExt cx="163" cy="29"/>
        </a:xfrm>
        <a:solidFill>
          <a:srgbClr val="FFFFFF"/>
        </a:solidFill>
      </xdr:grpSpPr>
      <xdr:sp>
        <xdr:nvSpPr>
          <xdr:cNvPr id="33" name="Line 36"/>
          <xdr:cNvSpPr>
            <a:spLocks/>
          </xdr:cNvSpPr>
        </xdr:nvSpPr>
        <xdr:spPr>
          <a:xfrm rot="21166215">
            <a:off x="771" y="424"/>
            <a:ext cx="40" cy="27"/>
          </a:xfrm>
          <a:prstGeom prst="line">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37"/>
          <xdr:cNvSpPr>
            <a:spLocks/>
          </xdr:cNvSpPr>
        </xdr:nvSpPr>
        <xdr:spPr>
          <a:xfrm rot="21314842">
            <a:off x="749" y="447"/>
            <a:ext cx="68" cy="4"/>
          </a:xfrm>
          <a:prstGeom prst="line">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38"/>
          <xdr:cNvSpPr>
            <a:spLocks/>
          </xdr:cNvSpPr>
        </xdr:nvSpPr>
        <xdr:spPr>
          <a:xfrm rot="10556127" flipH="1" flipV="1">
            <a:off x="771" y="422"/>
            <a:ext cx="141" cy="11"/>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38100</xdr:colOff>
      <xdr:row>78</xdr:row>
      <xdr:rowOff>9525</xdr:rowOff>
    </xdr:from>
    <xdr:to>
      <xdr:col>13</xdr:col>
      <xdr:colOff>504825</xdr:colOff>
      <xdr:row>78</xdr:row>
      <xdr:rowOff>19050</xdr:rowOff>
    </xdr:to>
    <xdr:sp>
      <xdr:nvSpPr>
        <xdr:cNvPr id="36" name="AutoShape 39"/>
        <xdr:cNvSpPr>
          <a:spLocks/>
        </xdr:cNvSpPr>
      </xdr:nvSpPr>
      <xdr:spPr>
        <a:xfrm flipV="1">
          <a:off x="7010400" y="16344900"/>
          <a:ext cx="466725" cy="9525"/>
        </a:xfrm>
        <a:prstGeom prst="straightConnector1">
          <a:avLst/>
        </a:prstGeom>
        <a:noFill/>
        <a:ln w="2857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104775</xdr:colOff>
      <xdr:row>73</xdr:row>
      <xdr:rowOff>85725</xdr:rowOff>
    </xdr:from>
    <xdr:to>
      <xdr:col>17</xdr:col>
      <xdr:colOff>561975</xdr:colOff>
      <xdr:row>74</xdr:row>
      <xdr:rowOff>123825</xdr:rowOff>
    </xdr:to>
    <xdr:sp>
      <xdr:nvSpPr>
        <xdr:cNvPr id="37" name="AutoShape 40" descr="Light vertical"/>
        <xdr:cNvSpPr>
          <a:spLocks/>
        </xdr:cNvSpPr>
      </xdr:nvSpPr>
      <xdr:spPr>
        <a:xfrm>
          <a:off x="9248775" y="15440025"/>
          <a:ext cx="457200" cy="247650"/>
        </a:xfrm>
        <a:prstGeom prst="rightArrow">
          <a:avLst/>
        </a:prstGeom>
        <a:pattFill prst="ltVert">
          <a:fgClr>
            <a:srgbClr val="000000"/>
          </a:fgClr>
          <a:bgClr>
            <a:srgbClr val="FFFFFF"/>
          </a:bgClr>
        </a:patt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123825</xdr:colOff>
      <xdr:row>71</xdr:row>
      <xdr:rowOff>123825</xdr:rowOff>
    </xdr:from>
    <xdr:to>
      <xdr:col>9</xdr:col>
      <xdr:colOff>342900</xdr:colOff>
      <xdr:row>72</xdr:row>
      <xdr:rowOff>152400</xdr:rowOff>
    </xdr:to>
    <xdr:grpSp>
      <xdr:nvGrpSpPr>
        <xdr:cNvPr id="38" name="Group 41"/>
        <xdr:cNvGrpSpPr>
          <a:grpSpLocks/>
        </xdr:cNvGrpSpPr>
      </xdr:nvGrpSpPr>
      <xdr:grpSpPr>
        <a:xfrm>
          <a:off x="4924425" y="15068550"/>
          <a:ext cx="219075" cy="238125"/>
          <a:chOff x="304" y="241"/>
          <a:chExt cx="29" cy="29"/>
        </a:xfrm>
        <a:solidFill>
          <a:srgbClr val="FFFFFF"/>
        </a:solidFill>
      </xdr:grpSpPr>
      <xdr:sp>
        <xdr:nvSpPr>
          <xdr:cNvPr id="39" name="Oval 42"/>
          <xdr:cNvSpPr>
            <a:spLocks/>
          </xdr:cNvSpPr>
        </xdr:nvSpPr>
        <xdr:spPr>
          <a:xfrm>
            <a:off x="308" y="241"/>
            <a:ext cx="22" cy="22"/>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AutoShape 43"/>
          <xdr:cNvSpPr>
            <a:spLocks/>
          </xdr:cNvSpPr>
        </xdr:nvSpPr>
        <xdr:spPr>
          <a:xfrm flipV="1">
            <a:off x="304" y="251"/>
            <a:ext cx="29" cy="19"/>
          </a:xfrm>
          <a:custGeom>
            <a:pathLst>
              <a:path h="21600" w="21600">
                <a:moveTo>
                  <a:pt x="2979" y="9094"/>
                </a:moveTo>
                <a:cubicBezTo>
                  <a:pt x="3781" y="5417"/>
                  <a:pt x="7036" y="2795"/>
                  <a:pt x="10800" y="2796"/>
                </a:cubicBezTo>
                <a:cubicBezTo>
                  <a:pt x="14563" y="2796"/>
                  <a:pt x="17818" y="5417"/>
                  <a:pt x="18620" y="9094"/>
                </a:cubicBezTo>
                <a:lnTo>
                  <a:pt x="21351" y="8498"/>
                </a:lnTo>
                <a:cubicBezTo>
                  <a:pt x="20269" y="3537"/>
                  <a:pt x="15877" y="-1"/>
                  <a:pt x="10799" y="0"/>
                </a:cubicBezTo>
                <a:cubicBezTo>
                  <a:pt x="5722" y="0"/>
                  <a:pt x="1330" y="3537"/>
                  <a:pt x="248" y="8498"/>
                </a:cubicBezTo>
                <a:lnTo>
                  <a:pt x="2979" y="90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76200</xdr:colOff>
      <xdr:row>71</xdr:row>
      <xdr:rowOff>190500</xdr:rowOff>
    </xdr:from>
    <xdr:to>
      <xdr:col>3</xdr:col>
      <xdr:colOff>428625</xdr:colOff>
      <xdr:row>73</xdr:row>
      <xdr:rowOff>0</xdr:rowOff>
    </xdr:to>
    <xdr:sp>
      <xdr:nvSpPr>
        <xdr:cNvPr id="41" name="Text Box 44"/>
        <xdr:cNvSpPr txBox="1">
          <a:spLocks noChangeArrowheads="1"/>
        </xdr:cNvSpPr>
      </xdr:nvSpPr>
      <xdr:spPr>
        <a:xfrm>
          <a:off x="723900" y="15135225"/>
          <a:ext cx="1343025" cy="219075"/>
        </a:xfrm>
        <a:prstGeom prst="rect">
          <a:avLst/>
        </a:prstGeom>
        <a:no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Takt Time =</a:t>
          </a:r>
        </a:p>
      </xdr:txBody>
    </xdr:sp>
    <xdr:clientData/>
  </xdr:twoCellAnchor>
  <xdr:twoCellAnchor>
    <xdr:from>
      <xdr:col>0</xdr:col>
      <xdr:colOff>0</xdr:colOff>
      <xdr:row>1</xdr:row>
      <xdr:rowOff>133350</xdr:rowOff>
    </xdr:from>
    <xdr:to>
      <xdr:col>4</xdr:col>
      <xdr:colOff>104775</xdr:colOff>
      <xdr:row>7</xdr:row>
      <xdr:rowOff>180975</xdr:rowOff>
    </xdr:to>
    <xdr:sp>
      <xdr:nvSpPr>
        <xdr:cNvPr id="42" name="Oval 55"/>
        <xdr:cNvSpPr>
          <a:spLocks/>
        </xdr:cNvSpPr>
      </xdr:nvSpPr>
      <xdr:spPr>
        <a:xfrm>
          <a:off x="0" y="333375"/>
          <a:ext cx="2238375" cy="1400175"/>
        </a:xfrm>
        <a:prstGeom prst="ellipse">
          <a:avLst/>
        </a:prstGeom>
        <a:solidFill>
          <a:srgbClr val="CC99FF"/>
        </a:solidFill>
        <a:ln w="28575" cmpd="sng">
          <a:solidFill>
            <a:srgbClr val="000000"/>
          </a:solidFill>
          <a:headEnd type="none"/>
          <a:tailEnd type="none"/>
        </a:ln>
      </xdr:spPr>
      <xdr:txBody>
        <a:bodyPr vertOverflow="clip" wrap="square" lIns="54864" tIns="41148" rIns="54864" bIns="0"/>
        <a:p>
          <a:pPr algn="ctr">
            <a:defRPr/>
          </a:pPr>
          <a:r>
            <a:rPr lang="en-US" cap="none" sz="2400" b="1" i="0" u="none" baseline="0">
              <a:solidFill>
                <a:srgbClr val="FFFFFF"/>
              </a:solidFill>
              <a:latin typeface="Arial"/>
              <a:ea typeface="Arial"/>
              <a:cs typeface="Arial"/>
            </a:rPr>
            <a:t>Start of Process</a:t>
          </a:r>
        </a:p>
      </xdr:txBody>
    </xdr:sp>
    <xdr:clientData/>
  </xdr:twoCellAnchor>
  <xdr:twoCellAnchor>
    <xdr:from>
      <xdr:col>38</xdr:col>
      <xdr:colOff>0</xdr:colOff>
      <xdr:row>74</xdr:row>
      <xdr:rowOff>0</xdr:rowOff>
    </xdr:from>
    <xdr:to>
      <xdr:col>46</xdr:col>
      <xdr:colOff>447675</xdr:colOff>
      <xdr:row>76</xdr:row>
      <xdr:rowOff>171450</xdr:rowOff>
    </xdr:to>
    <xdr:sp>
      <xdr:nvSpPr>
        <xdr:cNvPr id="43" name="Text Box 57"/>
        <xdr:cNvSpPr txBox="1">
          <a:spLocks noChangeArrowheads="1"/>
        </xdr:cNvSpPr>
      </xdr:nvSpPr>
      <xdr:spPr>
        <a:xfrm>
          <a:off x="20764500" y="15563850"/>
          <a:ext cx="5057775" cy="552450"/>
        </a:xfrm>
        <a:prstGeom prst="rect">
          <a:avLst/>
        </a:prstGeom>
        <a:noFill/>
        <a:ln w="9525" cmpd="sng">
          <a:noFill/>
        </a:ln>
      </xdr:spPr>
      <xdr:txBody>
        <a:bodyPr vertOverflow="clip" wrap="square" lIns="0" tIns="0" rIns="0" bIns="0"/>
        <a:p>
          <a:pPr algn="ctr">
            <a:defRPr/>
          </a:pPr>
          <a:r>
            <a:rPr lang="en-US" cap="none" sz="1800" b="1" i="0" u="none" baseline="0">
              <a:solidFill>
                <a:srgbClr val="0000FF"/>
              </a:solidFill>
              <a:latin typeface="Arial"/>
              <a:ea typeface="Arial"/>
              <a:cs typeface="Arial"/>
            </a:rPr>
            <a:t>Title (Future)</a:t>
          </a:r>
        </a:p>
      </xdr:txBody>
    </xdr:sp>
    <xdr:clientData/>
  </xdr:twoCellAnchor>
  <xdr:twoCellAnchor>
    <xdr:from>
      <xdr:col>25</xdr:col>
      <xdr:colOff>114300</xdr:colOff>
      <xdr:row>75</xdr:row>
      <xdr:rowOff>76200</xdr:rowOff>
    </xdr:from>
    <xdr:to>
      <xdr:col>25</xdr:col>
      <xdr:colOff>447675</xdr:colOff>
      <xdr:row>76</xdr:row>
      <xdr:rowOff>133350</xdr:rowOff>
    </xdr:to>
    <xdr:grpSp>
      <xdr:nvGrpSpPr>
        <xdr:cNvPr id="44" name="Group 62"/>
        <xdr:cNvGrpSpPr>
          <a:grpSpLocks/>
        </xdr:cNvGrpSpPr>
      </xdr:nvGrpSpPr>
      <xdr:grpSpPr>
        <a:xfrm>
          <a:off x="13706475" y="15830550"/>
          <a:ext cx="333375" cy="247650"/>
          <a:chOff x="320" y="533"/>
          <a:chExt cx="52" cy="52"/>
        </a:xfrm>
        <a:solidFill>
          <a:srgbClr val="FFFFFF"/>
        </a:solidFill>
      </xdr:grpSpPr>
      <xdr:sp>
        <xdr:nvSpPr>
          <xdr:cNvPr id="45" name="Rectangle 63"/>
          <xdr:cNvSpPr>
            <a:spLocks/>
          </xdr:cNvSpPr>
        </xdr:nvSpPr>
        <xdr:spPr>
          <a:xfrm>
            <a:off x="320" y="568"/>
            <a:ext cx="52" cy="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Rectangle 64"/>
          <xdr:cNvSpPr>
            <a:spLocks/>
          </xdr:cNvSpPr>
        </xdr:nvSpPr>
        <xdr:spPr>
          <a:xfrm>
            <a:off x="320" y="533"/>
            <a:ext cx="8" cy="3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AutoShape 65"/>
          <xdr:cNvSpPr>
            <a:spLocks/>
          </xdr:cNvSpPr>
        </xdr:nvSpPr>
        <xdr:spPr>
          <a:xfrm>
            <a:off x="324" y="571"/>
            <a:ext cx="16" cy="14"/>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5400" y="10800"/>
                  <a:pt x="5400" y="13782"/>
                  <a:pt x="7818" y="16200"/>
                </a:cubicBezTo>
                <a:cubicBezTo>
                  <a:pt x="10800" y="16200"/>
                  <a:pt x="13782" y="16200"/>
                  <a:pt x="16200" y="13782"/>
                </a:cubicBezTo>
                <a:cubicBezTo>
                  <a:pt x="16200" y="10800"/>
                  <a:pt x="16200" y="7818"/>
                  <a:pt x="13782" y="5400"/>
                </a:cubicBezTo>
                <a:cubicBezTo>
                  <a:pt x="10800" y="5400"/>
                  <a:pt x="7818" y="5400"/>
                  <a:pt x="5400" y="7818"/>
                </a:cubicBezTo>
                <a:close/>
              </a:path>
            </a:pathLst>
          </a:cu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AutoShape 66"/>
          <xdr:cNvSpPr>
            <a:spLocks/>
          </xdr:cNvSpPr>
        </xdr:nvSpPr>
        <xdr:spPr>
          <a:xfrm>
            <a:off x="350" y="571"/>
            <a:ext cx="16" cy="14"/>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5400" y="10800"/>
                  <a:pt x="5400" y="13782"/>
                  <a:pt x="7818" y="16200"/>
                </a:cubicBezTo>
                <a:cubicBezTo>
                  <a:pt x="10800" y="16200"/>
                  <a:pt x="13782" y="16200"/>
                  <a:pt x="16200" y="13782"/>
                </a:cubicBezTo>
                <a:cubicBezTo>
                  <a:pt x="16200" y="10800"/>
                  <a:pt x="16200" y="7818"/>
                  <a:pt x="13782" y="5400"/>
                </a:cubicBezTo>
                <a:cubicBezTo>
                  <a:pt x="10800" y="5400"/>
                  <a:pt x="7818" y="5400"/>
                  <a:pt x="5400" y="7818"/>
                </a:cubicBezTo>
                <a:close/>
              </a:path>
            </a:pathLst>
          </a:cu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AutoShape 67"/>
          <xdr:cNvSpPr>
            <a:spLocks/>
          </xdr:cNvSpPr>
        </xdr:nvSpPr>
        <xdr:spPr>
          <a:xfrm>
            <a:off x="333" y="559"/>
            <a:ext cx="35" cy="8"/>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AutoShape 68"/>
          <xdr:cNvSpPr>
            <a:spLocks/>
          </xdr:cNvSpPr>
        </xdr:nvSpPr>
        <xdr:spPr>
          <a:xfrm>
            <a:off x="333" y="552"/>
            <a:ext cx="35" cy="8"/>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25</xdr:col>
      <xdr:colOff>66675</xdr:colOff>
      <xdr:row>73</xdr:row>
      <xdr:rowOff>66675</xdr:rowOff>
    </xdr:from>
    <xdr:to>
      <xdr:col>25</xdr:col>
      <xdr:colOff>447675</xdr:colOff>
      <xdr:row>74</xdr:row>
      <xdr:rowOff>123825</xdr:rowOff>
    </xdr:to>
    <xdr:grpSp>
      <xdr:nvGrpSpPr>
        <xdr:cNvPr id="51" name="Group 69"/>
        <xdr:cNvGrpSpPr>
          <a:grpSpLocks/>
        </xdr:cNvGrpSpPr>
      </xdr:nvGrpSpPr>
      <xdr:grpSpPr>
        <a:xfrm>
          <a:off x="13658850" y="15420975"/>
          <a:ext cx="381000" cy="266700"/>
          <a:chOff x="216" y="418"/>
          <a:chExt cx="71" cy="51"/>
        </a:xfrm>
        <a:solidFill>
          <a:srgbClr val="FFFFFF"/>
        </a:solidFill>
      </xdr:grpSpPr>
      <xdr:sp>
        <xdr:nvSpPr>
          <xdr:cNvPr id="52" name="Rectangle 70"/>
          <xdr:cNvSpPr>
            <a:spLocks/>
          </xdr:cNvSpPr>
        </xdr:nvSpPr>
        <xdr:spPr>
          <a:xfrm>
            <a:off x="261" y="418"/>
            <a:ext cx="26" cy="41"/>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Rectangle 71"/>
          <xdr:cNvSpPr>
            <a:spLocks/>
          </xdr:cNvSpPr>
        </xdr:nvSpPr>
        <xdr:spPr>
          <a:xfrm>
            <a:off x="216" y="448"/>
            <a:ext cx="45" cy="11"/>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AutoShape 72"/>
          <xdr:cNvSpPr>
            <a:spLocks/>
          </xdr:cNvSpPr>
        </xdr:nvSpPr>
        <xdr:spPr>
          <a:xfrm>
            <a:off x="220" y="454"/>
            <a:ext cx="15" cy="1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5400" y="10800"/>
                  <a:pt x="5400" y="13782"/>
                  <a:pt x="7818" y="16200"/>
                </a:cubicBezTo>
                <a:cubicBezTo>
                  <a:pt x="10800" y="16200"/>
                  <a:pt x="13782" y="16200"/>
                  <a:pt x="16200" y="13782"/>
                </a:cubicBezTo>
                <a:cubicBezTo>
                  <a:pt x="16200" y="10800"/>
                  <a:pt x="16200" y="7818"/>
                  <a:pt x="13782" y="5400"/>
                </a:cubicBezTo>
                <a:cubicBezTo>
                  <a:pt x="10800" y="5400"/>
                  <a:pt x="7818" y="5400"/>
                  <a:pt x="5400" y="7818"/>
                </a:cubicBezTo>
                <a:close/>
              </a:path>
            </a:pathLst>
          </a:cu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AutoShape 73"/>
          <xdr:cNvSpPr>
            <a:spLocks/>
          </xdr:cNvSpPr>
        </xdr:nvSpPr>
        <xdr:spPr>
          <a:xfrm>
            <a:off x="225" y="441"/>
            <a:ext cx="28" cy="6"/>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AutoShape 74"/>
          <xdr:cNvSpPr>
            <a:spLocks/>
          </xdr:cNvSpPr>
        </xdr:nvSpPr>
        <xdr:spPr>
          <a:xfrm>
            <a:off x="225" y="434"/>
            <a:ext cx="28" cy="7"/>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AutoShape 75"/>
          <xdr:cNvSpPr>
            <a:spLocks/>
          </xdr:cNvSpPr>
        </xdr:nvSpPr>
        <xdr:spPr>
          <a:xfrm>
            <a:off x="241" y="454"/>
            <a:ext cx="15" cy="1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5400" y="10800"/>
                  <a:pt x="5400" y="13782"/>
                  <a:pt x="7818" y="16200"/>
                </a:cubicBezTo>
                <a:cubicBezTo>
                  <a:pt x="10800" y="16200"/>
                  <a:pt x="13782" y="16200"/>
                  <a:pt x="16200" y="13782"/>
                </a:cubicBezTo>
                <a:cubicBezTo>
                  <a:pt x="16200" y="10800"/>
                  <a:pt x="16200" y="7818"/>
                  <a:pt x="13782" y="5400"/>
                </a:cubicBezTo>
                <a:cubicBezTo>
                  <a:pt x="10800" y="5400"/>
                  <a:pt x="7818" y="5400"/>
                  <a:pt x="5400" y="7818"/>
                </a:cubicBezTo>
                <a:close/>
              </a:path>
            </a:pathLst>
          </a:cu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AutoShape 76"/>
          <xdr:cNvSpPr>
            <a:spLocks/>
          </xdr:cNvSpPr>
        </xdr:nvSpPr>
        <xdr:spPr>
          <a:xfrm>
            <a:off x="265" y="454"/>
            <a:ext cx="15" cy="1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5400" y="10800"/>
                  <a:pt x="5400" y="13782"/>
                  <a:pt x="7818" y="16200"/>
                </a:cubicBezTo>
                <a:cubicBezTo>
                  <a:pt x="10800" y="16200"/>
                  <a:pt x="13782" y="16200"/>
                  <a:pt x="16200" y="13782"/>
                </a:cubicBezTo>
                <a:cubicBezTo>
                  <a:pt x="16200" y="10800"/>
                  <a:pt x="16200" y="7818"/>
                  <a:pt x="13782" y="5400"/>
                </a:cubicBezTo>
                <a:cubicBezTo>
                  <a:pt x="10800" y="5400"/>
                  <a:pt x="7818" y="5400"/>
                  <a:pt x="5400" y="7818"/>
                </a:cubicBezTo>
                <a:close/>
              </a:path>
            </a:pathLst>
          </a:cu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28</xdr:col>
      <xdr:colOff>200025</xdr:colOff>
      <xdr:row>75</xdr:row>
      <xdr:rowOff>76200</xdr:rowOff>
    </xdr:from>
    <xdr:to>
      <xdr:col>28</xdr:col>
      <xdr:colOff>419100</xdr:colOff>
      <xdr:row>77</xdr:row>
      <xdr:rowOff>0</xdr:rowOff>
    </xdr:to>
    <xdr:grpSp>
      <xdr:nvGrpSpPr>
        <xdr:cNvPr id="59" name="Group 77"/>
        <xdr:cNvGrpSpPr>
          <a:grpSpLocks/>
        </xdr:cNvGrpSpPr>
      </xdr:nvGrpSpPr>
      <xdr:grpSpPr>
        <a:xfrm>
          <a:off x="15420975" y="15830550"/>
          <a:ext cx="219075" cy="314325"/>
          <a:chOff x="1813" y="267"/>
          <a:chExt cx="106" cy="147"/>
        </a:xfrm>
        <a:solidFill>
          <a:srgbClr val="FFFFFF"/>
        </a:solidFill>
      </xdr:grpSpPr>
      <xdr:sp>
        <xdr:nvSpPr>
          <xdr:cNvPr id="60" name="Line 78"/>
          <xdr:cNvSpPr>
            <a:spLocks/>
          </xdr:cNvSpPr>
        </xdr:nvSpPr>
        <xdr:spPr>
          <a:xfrm>
            <a:off x="1813" y="269"/>
            <a:ext cx="15" cy="63"/>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Line 79"/>
          <xdr:cNvSpPr>
            <a:spLocks/>
          </xdr:cNvSpPr>
        </xdr:nvSpPr>
        <xdr:spPr>
          <a:xfrm>
            <a:off x="1829" y="332"/>
            <a:ext cx="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Line 80"/>
          <xdr:cNvSpPr>
            <a:spLocks/>
          </xdr:cNvSpPr>
        </xdr:nvSpPr>
        <xdr:spPr>
          <a:xfrm flipV="1">
            <a:off x="1904" y="267"/>
            <a:ext cx="15" cy="67"/>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Line 81"/>
          <xdr:cNvSpPr>
            <a:spLocks/>
          </xdr:cNvSpPr>
        </xdr:nvSpPr>
        <xdr:spPr>
          <a:xfrm>
            <a:off x="1867" y="332"/>
            <a:ext cx="0" cy="82"/>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Line 82"/>
          <xdr:cNvSpPr>
            <a:spLocks/>
          </xdr:cNvSpPr>
        </xdr:nvSpPr>
        <xdr:spPr>
          <a:xfrm>
            <a:off x="1844" y="414"/>
            <a:ext cx="51"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28</xdr:col>
      <xdr:colOff>142875</xdr:colOff>
      <xdr:row>73</xdr:row>
      <xdr:rowOff>66675</xdr:rowOff>
    </xdr:from>
    <xdr:to>
      <xdr:col>28</xdr:col>
      <xdr:colOff>504825</xdr:colOff>
      <xdr:row>74</xdr:row>
      <xdr:rowOff>123825</xdr:rowOff>
    </xdr:to>
    <xdr:grpSp>
      <xdr:nvGrpSpPr>
        <xdr:cNvPr id="65" name="Group 83"/>
        <xdr:cNvGrpSpPr>
          <a:grpSpLocks/>
        </xdr:cNvGrpSpPr>
      </xdr:nvGrpSpPr>
      <xdr:grpSpPr>
        <a:xfrm>
          <a:off x="15363825" y="15420975"/>
          <a:ext cx="361950" cy="266700"/>
          <a:chOff x="1860" y="222"/>
          <a:chExt cx="159" cy="139"/>
        </a:xfrm>
        <a:solidFill>
          <a:srgbClr val="FFFFFF"/>
        </a:solidFill>
      </xdr:grpSpPr>
      <xdr:sp>
        <xdr:nvSpPr>
          <xdr:cNvPr id="66" name="AutoShape 84"/>
          <xdr:cNvSpPr>
            <a:spLocks/>
          </xdr:cNvSpPr>
        </xdr:nvSpPr>
        <xdr:spPr>
          <a:xfrm>
            <a:off x="1860" y="222"/>
            <a:ext cx="159" cy="139"/>
          </a:xfrm>
          <a:prstGeom prst="flowChartExtract">
            <a:avLst/>
          </a:prstGeom>
          <a:solidFill>
            <a:srgbClr val="FFFF99"/>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Line 85"/>
          <xdr:cNvSpPr>
            <a:spLocks/>
          </xdr:cNvSpPr>
        </xdr:nvSpPr>
        <xdr:spPr>
          <a:xfrm>
            <a:off x="1940" y="279"/>
            <a:ext cx="0" cy="63"/>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Line 86"/>
          <xdr:cNvSpPr>
            <a:spLocks/>
          </xdr:cNvSpPr>
        </xdr:nvSpPr>
        <xdr:spPr>
          <a:xfrm>
            <a:off x="1920" y="279"/>
            <a:ext cx="41"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Line 87"/>
          <xdr:cNvSpPr>
            <a:spLocks/>
          </xdr:cNvSpPr>
        </xdr:nvSpPr>
        <xdr:spPr>
          <a:xfrm>
            <a:off x="1920" y="342"/>
            <a:ext cx="41"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28</xdr:col>
      <xdr:colOff>161925</xdr:colOff>
      <xdr:row>77</xdr:row>
      <xdr:rowOff>66675</xdr:rowOff>
    </xdr:from>
    <xdr:to>
      <xdr:col>28</xdr:col>
      <xdr:colOff>447675</xdr:colOff>
      <xdr:row>78</xdr:row>
      <xdr:rowOff>152400</xdr:rowOff>
    </xdr:to>
    <xdr:sp>
      <xdr:nvSpPr>
        <xdr:cNvPr id="70" name="AutoShape 88"/>
        <xdr:cNvSpPr>
          <a:spLocks/>
        </xdr:cNvSpPr>
      </xdr:nvSpPr>
      <xdr:spPr>
        <a:xfrm>
          <a:off x="15382875" y="16211550"/>
          <a:ext cx="285750" cy="27622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7855" y="10800"/>
                <a:pt x="7855" y="12426"/>
                <a:pt x="9174" y="13745"/>
              </a:cubicBezTo>
              <a:cubicBezTo>
                <a:pt x="10800" y="13745"/>
                <a:pt x="12426" y="13745"/>
                <a:pt x="13745" y="12426"/>
              </a:cubicBezTo>
              <a:cubicBezTo>
                <a:pt x="13745" y="10800"/>
                <a:pt x="13745" y="9174"/>
                <a:pt x="12426" y="7855"/>
              </a:cubicBezTo>
              <a:cubicBezTo>
                <a:pt x="10800" y="7855"/>
                <a:pt x="9174" y="7855"/>
                <a:pt x="7855" y="9174"/>
              </a:cubicBezTo>
              <a:close/>
            </a:path>
          </a:pathLst>
        </a:cu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28575</xdr:colOff>
      <xdr:row>30</xdr:row>
      <xdr:rowOff>0</xdr:rowOff>
    </xdr:from>
    <xdr:to>
      <xdr:col>45</xdr:col>
      <xdr:colOff>409575</xdr:colOff>
      <xdr:row>34</xdr:row>
      <xdr:rowOff>104775</xdr:rowOff>
    </xdr:to>
    <xdr:grpSp>
      <xdr:nvGrpSpPr>
        <xdr:cNvPr id="71" name="Group 259"/>
        <xdr:cNvGrpSpPr>
          <a:grpSpLocks/>
        </xdr:cNvGrpSpPr>
      </xdr:nvGrpSpPr>
      <xdr:grpSpPr>
        <a:xfrm>
          <a:off x="23917275" y="6772275"/>
          <a:ext cx="1371600" cy="981075"/>
          <a:chOff x="267" y="335"/>
          <a:chExt cx="150" cy="88"/>
        </a:xfrm>
        <a:solidFill>
          <a:srgbClr val="FFFFFF"/>
        </a:solidFill>
      </xdr:grpSpPr>
      <xdr:sp>
        <xdr:nvSpPr>
          <xdr:cNvPr id="72" name="Rectangle 260"/>
          <xdr:cNvSpPr>
            <a:spLocks/>
          </xdr:cNvSpPr>
        </xdr:nvSpPr>
        <xdr:spPr>
          <a:xfrm>
            <a:off x="268" y="351"/>
            <a:ext cx="149" cy="72"/>
          </a:xfrm>
          <a:prstGeom prst="rect">
            <a:avLst/>
          </a:prstGeom>
          <a:solidFill>
            <a:srgbClr val="CC99FF">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AutoShape 261"/>
          <xdr:cNvSpPr>
            <a:spLocks/>
          </xdr:cNvSpPr>
        </xdr:nvSpPr>
        <xdr:spPr>
          <a:xfrm flipH="1">
            <a:off x="385" y="335"/>
            <a:ext cx="32" cy="16"/>
          </a:xfrm>
          <a:prstGeom prst="rtTriangle">
            <a:avLst/>
          </a:prstGeom>
          <a:solidFill>
            <a:srgbClr val="CC99FF">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4" name="AutoShape 262"/>
          <xdr:cNvSpPr>
            <a:spLocks/>
          </xdr:cNvSpPr>
        </xdr:nvSpPr>
        <xdr:spPr>
          <a:xfrm flipH="1">
            <a:off x="361" y="335"/>
            <a:ext cx="32" cy="16"/>
          </a:xfrm>
          <a:prstGeom prst="rtTriangle">
            <a:avLst/>
          </a:prstGeom>
          <a:solidFill>
            <a:srgbClr val="CC99FF">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AutoShape 263"/>
          <xdr:cNvSpPr>
            <a:spLocks/>
          </xdr:cNvSpPr>
        </xdr:nvSpPr>
        <xdr:spPr>
          <a:xfrm flipH="1">
            <a:off x="338" y="335"/>
            <a:ext cx="32" cy="16"/>
          </a:xfrm>
          <a:prstGeom prst="rtTriangle">
            <a:avLst/>
          </a:prstGeom>
          <a:solidFill>
            <a:srgbClr val="CC99FF">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AutoShape 264"/>
          <xdr:cNvSpPr>
            <a:spLocks/>
          </xdr:cNvSpPr>
        </xdr:nvSpPr>
        <xdr:spPr>
          <a:xfrm flipH="1">
            <a:off x="313" y="335"/>
            <a:ext cx="32" cy="16"/>
          </a:xfrm>
          <a:prstGeom prst="rtTriangle">
            <a:avLst/>
          </a:prstGeom>
          <a:solidFill>
            <a:srgbClr val="CC99FF">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7" name="AutoShape 265"/>
          <xdr:cNvSpPr>
            <a:spLocks/>
          </xdr:cNvSpPr>
        </xdr:nvSpPr>
        <xdr:spPr>
          <a:xfrm flipH="1">
            <a:off x="291" y="335"/>
            <a:ext cx="32" cy="16"/>
          </a:xfrm>
          <a:prstGeom prst="rtTriangle">
            <a:avLst/>
          </a:prstGeom>
          <a:solidFill>
            <a:srgbClr val="CC99FF">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8" name="AutoShape 266"/>
          <xdr:cNvSpPr>
            <a:spLocks/>
          </xdr:cNvSpPr>
        </xdr:nvSpPr>
        <xdr:spPr>
          <a:xfrm flipH="1">
            <a:off x="267" y="335"/>
            <a:ext cx="32" cy="16"/>
          </a:xfrm>
          <a:prstGeom prst="rtTriangle">
            <a:avLst/>
          </a:prstGeom>
          <a:solidFill>
            <a:srgbClr val="CC99FF">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42</xdr:col>
      <xdr:colOff>276225</xdr:colOff>
      <xdr:row>30</xdr:row>
      <xdr:rowOff>0</xdr:rowOff>
    </xdr:from>
    <xdr:to>
      <xdr:col>46</xdr:col>
      <xdr:colOff>190500</xdr:colOff>
      <xdr:row>34</xdr:row>
      <xdr:rowOff>180975</xdr:rowOff>
    </xdr:to>
    <xdr:sp>
      <xdr:nvSpPr>
        <xdr:cNvPr id="79" name="Oval 267"/>
        <xdr:cNvSpPr>
          <a:spLocks/>
        </xdr:cNvSpPr>
      </xdr:nvSpPr>
      <xdr:spPr>
        <a:xfrm>
          <a:off x="23669625" y="6772275"/>
          <a:ext cx="1895475" cy="1057275"/>
        </a:xfrm>
        <a:prstGeom prst="ellipse">
          <a:avLst/>
        </a:prstGeom>
        <a:noFill/>
        <a:ln w="31750" cmpd="sng">
          <a:solidFill>
            <a:srgbClr val="FF0000"/>
          </a:solidFill>
          <a:headEnd type="none"/>
          <a:tailEnd type="none"/>
        </a:ln>
      </xdr:spPr>
      <xdr:txBody>
        <a:bodyPr vertOverflow="clip" wrap="square" lIns="36576" tIns="27432" rIns="36576" bIns="0"/>
        <a:p>
          <a:pPr algn="ctr">
            <a:defRPr/>
          </a:pPr>
          <a:r>
            <a:rPr lang="en-US" cap="none" sz="1600" b="1" i="0" u="none" baseline="0">
              <a:solidFill>
                <a:srgbClr val="000000"/>
              </a:solidFill>
              <a:latin typeface="Arial"/>
              <a:ea typeface="Arial"/>
              <a:cs typeface="Arial"/>
            </a:rPr>
            <a:t>End Customer</a:t>
          </a:r>
        </a:p>
      </xdr:txBody>
    </xdr:sp>
    <xdr:clientData/>
  </xdr:twoCellAnchor>
  <xdr:twoCellAnchor>
    <xdr:from>
      <xdr:col>25</xdr:col>
      <xdr:colOff>76200</xdr:colOff>
      <xdr:row>77</xdr:row>
      <xdr:rowOff>47625</xdr:rowOff>
    </xdr:from>
    <xdr:to>
      <xdr:col>25</xdr:col>
      <xdr:colOff>485775</xdr:colOff>
      <xdr:row>78</xdr:row>
      <xdr:rowOff>161925</xdr:rowOff>
    </xdr:to>
    <xdr:grpSp>
      <xdr:nvGrpSpPr>
        <xdr:cNvPr id="80" name="Group 268"/>
        <xdr:cNvGrpSpPr>
          <a:grpSpLocks/>
        </xdr:cNvGrpSpPr>
      </xdr:nvGrpSpPr>
      <xdr:grpSpPr>
        <a:xfrm>
          <a:off x="13668375" y="16192500"/>
          <a:ext cx="409575" cy="304800"/>
          <a:chOff x="1435" y="1677"/>
          <a:chExt cx="43" cy="32"/>
        </a:xfrm>
        <a:solidFill>
          <a:srgbClr val="FFFFFF"/>
        </a:solidFill>
      </xdr:grpSpPr>
      <xdr:sp>
        <xdr:nvSpPr>
          <xdr:cNvPr id="81" name="AutoShape 269"/>
          <xdr:cNvSpPr>
            <a:spLocks/>
          </xdr:cNvSpPr>
        </xdr:nvSpPr>
        <xdr:spPr>
          <a:xfrm>
            <a:off x="1446" y="1689"/>
            <a:ext cx="7" cy="13"/>
          </a:xfrm>
          <a:custGeom>
            <a:pathLst>
              <a:path h="21600" w="21600">
                <a:moveTo>
                  <a:pt x="390" y="7921"/>
                </a:moveTo>
                <a:cubicBezTo>
                  <a:pt x="1685" y="3240"/>
                  <a:pt x="5944" y="-1"/>
                  <a:pt x="10800" y="0"/>
                </a:cubicBezTo>
                <a:cubicBezTo>
                  <a:pt x="15655" y="0"/>
                  <a:pt x="19914" y="3240"/>
                  <a:pt x="21209" y="7921"/>
                </a:cubicBezTo>
                <a:cubicBezTo>
                  <a:pt x="19914" y="3240"/>
                  <a:pt x="15655" y="-1"/>
                  <a:pt x="10799" y="0"/>
                </a:cubicBezTo>
                <a:cubicBezTo>
                  <a:pt x="5944" y="0"/>
                  <a:pt x="1685" y="3240"/>
                  <a:pt x="390" y="7921"/>
                </a:cubicBezTo>
                <a:close/>
              </a:path>
            </a:pathLst>
          </a:custGeom>
          <a:solidFill>
            <a:srgbClr val="FFFFFF"/>
          </a:solid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Oval 270"/>
          <xdr:cNvSpPr>
            <a:spLocks/>
          </xdr:cNvSpPr>
        </xdr:nvSpPr>
        <xdr:spPr>
          <a:xfrm>
            <a:off x="1435" y="1692"/>
            <a:ext cx="12" cy="17"/>
          </a:xfrm>
          <a:prstGeom prst="ellipse">
            <a:avLst/>
          </a:prstGeom>
          <a:solidFill>
            <a:srgbClr val="C0C0C0">
              <a:alpha val="50000"/>
            </a:srgbClr>
          </a:solid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Line 271"/>
          <xdr:cNvSpPr>
            <a:spLocks/>
          </xdr:cNvSpPr>
        </xdr:nvSpPr>
        <xdr:spPr>
          <a:xfrm flipV="1">
            <a:off x="1435" y="1680"/>
            <a:ext cx="10" cy="18"/>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AutoShape 272"/>
          <xdr:cNvSpPr>
            <a:spLocks/>
          </xdr:cNvSpPr>
        </xdr:nvSpPr>
        <xdr:spPr>
          <a:xfrm>
            <a:off x="1444" y="1677"/>
            <a:ext cx="7" cy="13"/>
          </a:xfrm>
          <a:custGeom>
            <a:pathLst>
              <a:path h="21600" w="21600">
                <a:moveTo>
                  <a:pt x="390" y="7921"/>
                </a:moveTo>
                <a:cubicBezTo>
                  <a:pt x="1685" y="3240"/>
                  <a:pt x="5944" y="-1"/>
                  <a:pt x="10800" y="0"/>
                </a:cubicBezTo>
                <a:cubicBezTo>
                  <a:pt x="15655" y="0"/>
                  <a:pt x="19914" y="3240"/>
                  <a:pt x="21209" y="7921"/>
                </a:cubicBezTo>
                <a:cubicBezTo>
                  <a:pt x="19914" y="3240"/>
                  <a:pt x="15655" y="-1"/>
                  <a:pt x="10799" y="0"/>
                </a:cubicBezTo>
                <a:cubicBezTo>
                  <a:pt x="5944" y="0"/>
                  <a:pt x="1685" y="3240"/>
                  <a:pt x="390" y="7921"/>
                </a:cubicBezTo>
                <a:close/>
              </a:path>
            </a:pathLst>
          </a:custGeom>
          <a:solidFill>
            <a:srgbClr val="FFFFFF"/>
          </a:solid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5" name="Oval 273"/>
          <xdr:cNvSpPr>
            <a:spLocks/>
          </xdr:cNvSpPr>
        </xdr:nvSpPr>
        <xdr:spPr>
          <a:xfrm>
            <a:off x="1451" y="1692"/>
            <a:ext cx="12" cy="17"/>
          </a:xfrm>
          <a:prstGeom prst="ellipse">
            <a:avLst/>
          </a:prstGeom>
          <a:solidFill>
            <a:srgbClr val="C0C0C0">
              <a:alpha val="50000"/>
            </a:srgbClr>
          </a:solid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Line 274"/>
          <xdr:cNvSpPr>
            <a:spLocks/>
          </xdr:cNvSpPr>
        </xdr:nvSpPr>
        <xdr:spPr>
          <a:xfrm flipV="1">
            <a:off x="1462" y="1680"/>
            <a:ext cx="10" cy="18"/>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AutoShape 275"/>
          <xdr:cNvSpPr>
            <a:spLocks/>
          </xdr:cNvSpPr>
        </xdr:nvSpPr>
        <xdr:spPr>
          <a:xfrm>
            <a:off x="1471" y="1677"/>
            <a:ext cx="7" cy="13"/>
          </a:xfrm>
          <a:custGeom>
            <a:pathLst>
              <a:path h="21600" w="21600">
                <a:moveTo>
                  <a:pt x="390" y="7921"/>
                </a:moveTo>
                <a:cubicBezTo>
                  <a:pt x="1685" y="3240"/>
                  <a:pt x="5944" y="-1"/>
                  <a:pt x="10800" y="0"/>
                </a:cubicBezTo>
                <a:cubicBezTo>
                  <a:pt x="15655" y="0"/>
                  <a:pt x="19914" y="3240"/>
                  <a:pt x="21209" y="7921"/>
                </a:cubicBezTo>
                <a:cubicBezTo>
                  <a:pt x="19914" y="3240"/>
                  <a:pt x="15655" y="-1"/>
                  <a:pt x="10799" y="0"/>
                </a:cubicBezTo>
                <a:cubicBezTo>
                  <a:pt x="5944" y="0"/>
                  <a:pt x="1685" y="3240"/>
                  <a:pt x="390" y="7921"/>
                </a:cubicBezTo>
                <a:close/>
              </a:path>
            </a:pathLst>
          </a:custGeom>
          <a:solidFill>
            <a:srgbClr val="FFFFFF"/>
          </a:solid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13</xdr:col>
      <xdr:colOff>161925</xdr:colOff>
      <xdr:row>71</xdr:row>
      <xdr:rowOff>47625</xdr:rowOff>
    </xdr:from>
    <xdr:to>
      <xdr:col>13</xdr:col>
      <xdr:colOff>457200</xdr:colOff>
      <xdr:row>72</xdr:row>
      <xdr:rowOff>123825</xdr:rowOff>
    </xdr:to>
    <xdr:pic>
      <xdr:nvPicPr>
        <xdr:cNvPr id="88" name="Picture 416" descr="C:\Program Files\Common Files\Microsoft Shared\Clipart\cagcat50\bd04918_.wmf"/>
        <xdr:cNvPicPr preferRelativeResize="1">
          <a:picLocks noChangeAspect="1"/>
        </xdr:cNvPicPr>
      </xdr:nvPicPr>
      <xdr:blipFill>
        <a:blip r:embed="rId1"/>
        <a:stretch>
          <a:fillRect/>
        </a:stretch>
      </xdr:blipFill>
      <xdr:spPr>
        <a:xfrm>
          <a:off x="7134225" y="14992350"/>
          <a:ext cx="295275" cy="285750"/>
        </a:xfrm>
        <a:prstGeom prst="rect">
          <a:avLst/>
        </a:prstGeom>
        <a:noFill/>
        <a:ln w="9525" cmpd="sng">
          <a:noFill/>
        </a:ln>
      </xdr:spPr>
    </xdr:pic>
    <xdr:clientData/>
  </xdr:twoCellAnchor>
  <xdr:twoCellAnchor editAs="oneCell">
    <xdr:from>
      <xdr:col>17</xdr:col>
      <xdr:colOff>142875</xdr:colOff>
      <xdr:row>71</xdr:row>
      <xdr:rowOff>76200</xdr:rowOff>
    </xdr:from>
    <xdr:to>
      <xdr:col>17</xdr:col>
      <xdr:colOff>447675</xdr:colOff>
      <xdr:row>72</xdr:row>
      <xdr:rowOff>171450</xdr:rowOff>
    </xdr:to>
    <xdr:pic>
      <xdr:nvPicPr>
        <xdr:cNvPr id="89" name="Picture 417" descr="C:\Program Files\Common Files\Microsoft Shared\Clipart\cagcat50\bs02064_.wmf"/>
        <xdr:cNvPicPr preferRelativeResize="1">
          <a:picLocks noChangeAspect="1"/>
        </xdr:cNvPicPr>
      </xdr:nvPicPr>
      <xdr:blipFill>
        <a:blip r:embed="rId2"/>
        <a:stretch>
          <a:fillRect/>
        </a:stretch>
      </xdr:blipFill>
      <xdr:spPr>
        <a:xfrm>
          <a:off x="9286875" y="15020925"/>
          <a:ext cx="304800" cy="304800"/>
        </a:xfrm>
        <a:prstGeom prst="rect">
          <a:avLst/>
        </a:prstGeom>
        <a:noFill/>
        <a:ln w="9525" cmpd="sng">
          <a:noFill/>
        </a:ln>
      </xdr:spPr>
    </xdr:pic>
    <xdr:clientData/>
  </xdr:twoCellAnchor>
  <xdr:twoCellAnchor editAs="oneCell">
    <xdr:from>
      <xdr:col>21</xdr:col>
      <xdr:colOff>76200</xdr:colOff>
      <xdr:row>71</xdr:row>
      <xdr:rowOff>28575</xdr:rowOff>
    </xdr:from>
    <xdr:to>
      <xdr:col>21</xdr:col>
      <xdr:colOff>542925</xdr:colOff>
      <xdr:row>72</xdr:row>
      <xdr:rowOff>190500</xdr:rowOff>
    </xdr:to>
    <xdr:pic>
      <xdr:nvPicPr>
        <xdr:cNvPr id="90" name="Picture 418" descr="C:\Program Files\Common Files\Microsoft Shared\Clipart\cagcat50\bd06518_.wmf"/>
        <xdr:cNvPicPr preferRelativeResize="1">
          <a:picLocks noChangeAspect="1"/>
        </xdr:cNvPicPr>
      </xdr:nvPicPr>
      <xdr:blipFill>
        <a:blip r:embed="rId3"/>
        <a:stretch>
          <a:fillRect/>
        </a:stretch>
      </xdr:blipFill>
      <xdr:spPr>
        <a:xfrm>
          <a:off x="11496675" y="14973300"/>
          <a:ext cx="466725" cy="371475"/>
        </a:xfrm>
        <a:prstGeom prst="rect">
          <a:avLst/>
        </a:prstGeom>
        <a:noFill/>
        <a:ln w="9525" cmpd="sng">
          <a:noFill/>
        </a:ln>
      </xdr:spPr>
    </xdr:pic>
    <xdr:clientData/>
  </xdr:twoCellAnchor>
  <xdr:twoCellAnchor editAs="oneCell">
    <xdr:from>
      <xdr:col>28</xdr:col>
      <xdr:colOff>114300</xdr:colOff>
      <xdr:row>71</xdr:row>
      <xdr:rowOff>66675</xdr:rowOff>
    </xdr:from>
    <xdr:to>
      <xdr:col>28</xdr:col>
      <xdr:colOff>457200</xdr:colOff>
      <xdr:row>72</xdr:row>
      <xdr:rowOff>133350</xdr:rowOff>
    </xdr:to>
    <xdr:pic>
      <xdr:nvPicPr>
        <xdr:cNvPr id="91" name="Picture 419" descr="C:\Program Files\Common Files\Microsoft Shared\Clipart\cagcat50\bd04956_.wmf"/>
        <xdr:cNvPicPr preferRelativeResize="1">
          <a:picLocks noChangeAspect="1"/>
        </xdr:cNvPicPr>
      </xdr:nvPicPr>
      <xdr:blipFill>
        <a:blip r:embed="rId4"/>
        <a:stretch>
          <a:fillRect/>
        </a:stretch>
      </xdr:blipFill>
      <xdr:spPr>
        <a:xfrm>
          <a:off x="15335250" y="15011400"/>
          <a:ext cx="342900" cy="276225"/>
        </a:xfrm>
        <a:prstGeom prst="rect">
          <a:avLst/>
        </a:prstGeom>
        <a:noFill/>
        <a:ln w="9525" cmpd="sng">
          <a:noFill/>
        </a:ln>
      </xdr:spPr>
    </xdr:pic>
    <xdr:clientData/>
  </xdr:twoCellAnchor>
  <xdr:twoCellAnchor editAs="oneCell">
    <xdr:from>
      <xdr:col>25</xdr:col>
      <xdr:colOff>104775</xdr:colOff>
      <xdr:row>71</xdr:row>
      <xdr:rowOff>9525</xdr:rowOff>
    </xdr:from>
    <xdr:to>
      <xdr:col>25</xdr:col>
      <xdr:colOff>523875</xdr:colOff>
      <xdr:row>72</xdr:row>
      <xdr:rowOff>142875</xdr:rowOff>
    </xdr:to>
    <xdr:pic>
      <xdr:nvPicPr>
        <xdr:cNvPr id="92" name="Picture 420" descr="C:\WINNT\Profiles\nshah\Application Data\Microsoft\Media Catalog\Downloaded Clips\cl0\HH00916_.wmf"/>
        <xdr:cNvPicPr preferRelativeResize="1">
          <a:picLocks noChangeAspect="1"/>
        </xdr:cNvPicPr>
      </xdr:nvPicPr>
      <xdr:blipFill>
        <a:blip r:embed="rId5"/>
        <a:stretch>
          <a:fillRect/>
        </a:stretch>
      </xdr:blipFill>
      <xdr:spPr>
        <a:xfrm>
          <a:off x="13696950" y="14954250"/>
          <a:ext cx="419100" cy="342900"/>
        </a:xfrm>
        <a:prstGeom prst="rect">
          <a:avLst/>
        </a:prstGeom>
        <a:noFill/>
        <a:ln w="9525" cmpd="sng">
          <a:noFill/>
        </a:ln>
      </xdr:spPr>
    </xdr:pic>
    <xdr:clientData/>
  </xdr:twoCellAnchor>
  <xdr:twoCellAnchor>
    <xdr:from>
      <xdr:col>41</xdr:col>
      <xdr:colOff>228600</xdr:colOff>
      <xdr:row>41</xdr:row>
      <xdr:rowOff>0</xdr:rowOff>
    </xdr:from>
    <xdr:to>
      <xdr:col>43</xdr:col>
      <xdr:colOff>390525</xdr:colOff>
      <xdr:row>43</xdr:row>
      <xdr:rowOff>104775</xdr:rowOff>
    </xdr:to>
    <xdr:sp>
      <xdr:nvSpPr>
        <xdr:cNvPr id="93" name="AutoShape 433"/>
        <xdr:cNvSpPr>
          <a:spLocks/>
        </xdr:cNvSpPr>
      </xdr:nvSpPr>
      <xdr:spPr>
        <a:xfrm>
          <a:off x="23079075" y="9029700"/>
          <a:ext cx="1200150" cy="485775"/>
        </a:xfrm>
        <a:prstGeom prst="wedgeRoundRectCallout">
          <a:avLst>
            <a:gd name="adj1" fmla="val -83685"/>
            <a:gd name="adj2" fmla="val 44736"/>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1" i="0" u="none" baseline="0">
              <a:solidFill>
                <a:srgbClr val="000000"/>
              </a:solidFill>
              <a:latin typeface="Arial"/>
              <a:ea typeface="Arial"/>
              <a:cs typeface="Arial"/>
            </a:rPr>
            <a:t>Enter Target &amp; before details</a:t>
          </a:r>
        </a:p>
      </xdr:txBody>
    </xdr:sp>
    <xdr:clientData/>
  </xdr:twoCellAnchor>
  <xdr:twoCellAnchor>
    <xdr:from>
      <xdr:col>32</xdr:col>
      <xdr:colOff>190500</xdr:colOff>
      <xdr:row>75</xdr:row>
      <xdr:rowOff>47625</xdr:rowOff>
    </xdr:from>
    <xdr:to>
      <xdr:col>37</xdr:col>
      <xdr:colOff>600075</xdr:colOff>
      <xdr:row>78</xdr:row>
      <xdr:rowOff>114300</xdr:rowOff>
    </xdr:to>
    <xdr:sp>
      <xdr:nvSpPr>
        <xdr:cNvPr id="94" name="AutoShape 434"/>
        <xdr:cNvSpPr>
          <a:spLocks/>
        </xdr:cNvSpPr>
      </xdr:nvSpPr>
      <xdr:spPr>
        <a:xfrm>
          <a:off x="17583150" y="15801975"/>
          <a:ext cx="3124200" cy="647700"/>
        </a:xfrm>
        <a:prstGeom prst="wedgeRoundRectCallout">
          <a:avLst>
            <a:gd name="adj1" fmla="val -37449"/>
            <a:gd name="adj2" fmla="val -148037"/>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1" i="0" u="none" baseline="0">
              <a:solidFill>
                <a:srgbClr val="000000"/>
              </a:solidFill>
              <a:latin typeface="Arial"/>
              <a:ea typeface="Arial"/>
              <a:cs typeface="Arial"/>
            </a:rPr>
            <a:t>Define effective Work hour/day x working day &amp; calculate Takt time. Record all your assumption</a:t>
          </a:r>
        </a:p>
      </xdr:txBody>
    </xdr:sp>
    <xdr:clientData/>
  </xdr:twoCellAnchor>
  <xdr:twoCellAnchor>
    <xdr:from>
      <xdr:col>43</xdr:col>
      <xdr:colOff>342900</xdr:colOff>
      <xdr:row>24</xdr:row>
      <xdr:rowOff>200025</xdr:rowOff>
    </xdr:from>
    <xdr:to>
      <xdr:col>46</xdr:col>
      <xdr:colOff>57150</xdr:colOff>
      <xdr:row>26</xdr:row>
      <xdr:rowOff>209550</xdr:rowOff>
    </xdr:to>
    <xdr:sp>
      <xdr:nvSpPr>
        <xdr:cNvPr id="95" name="AutoShape 435"/>
        <xdr:cNvSpPr>
          <a:spLocks/>
        </xdr:cNvSpPr>
      </xdr:nvSpPr>
      <xdr:spPr>
        <a:xfrm>
          <a:off x="24231600" y="5695950"/>
          <a:ext cx="1200150" cy="485775"/>
        </a:xfrm>
        <a:prstGeom prst="wedgeRoundRectCallout">
          <a:avLst>
            <a:gd name="adj1" fmla="val -70000"/>
            <a:gd name="adj2" fmla="val 257694"/>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1" i="0" u="none" baseline="0">
              <a:solidFill>
                <a:srgbClr val="000000"/>
              </a:solidFill>
              <a:latin typeface="Arial"/>
              <a:ea typeface="Arial"/>
              <a:cs typeface="Arial"/>
            </a:rPr>
            <a:t>Enter here End customer</a:t>
          </a:r>
        </a:p>
      </xdr:txBody>
    </xdr:sp>
    <xdr:clientData/>
  </xdr:twoCellAnchor>
  <xdr:twoCellAnchor>
    <xdr:from>
      <xdr:col>1</xdr:col>
      <xdr:colOff>47625</xdr:colOff>
      <xdr:row>12</xdr:row>
      <xdr:rowOff>38100</xdr:rowOff>
    </xdr:from>
    <xdr:to>
      <xdr:col>1</xdr:col>
      <xdr:colOff>266700</xdr:colOff>
      <xdr:row>12</xdr:row>
      <xdr:rowOff>228600</xdr:rowOff>
    </xdr:to>
    <xdr:grpSp>
      <xdr:nvGrpSpPr>
        <xdr:cNvPr id="96" name="Group 436"/>
        <xdr:cNvGrpSpPr>
          <a:grpSpLocks/>
        </xdr:cNvGrpSpPr>
      </xdr:nvGrpSpPr>
      <xdr:grpSpPr>
        <a:xfrm>
          <a:off x="695325" y="2733675"/>
          <a:ext cx="219075" cy="190500"/>
          <a:chOff x="304" y="241"/>
          <a:chExt cx="29" cy="29"/>
        </a:xfrm>
        <a:solidFill>
          <a:srgbClr val="FFFFFF"/>
        </a:solidFill>
      </xdr:grpSpPr>
      <xdr:sp>
        <xdr:nvSpPr>
          <xdr:cNvPr id="97" name="Oval 437"/>
          <xdr:cNvSpPr>
            <a:spLocks/>
          </xdr:cNvSpPr>
        </xdr:nvSpPr>
        <xdr:spPr>
          <a:xfrm>
            <a:off x="308" y="241"/>
            <a:ext cx="22" cy="22"/>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AutoShape 438"/>
          <xdr:cNvSpPr>
            <a:spLocks/>
          </xdr:cNvSpPr>
        </xdr:nvSpPr>
        <xdr:spPr>
          <a:xfrm flipV="1">
            <a:off x="304" y="251"/>
            <a:ext cx="29" cy="19"/>
          </a:xfrm>
          <a:custGeom>
            <a:pathLst>
              <a:path h="21600" w="21600">
                <a:moveTo>
                  <a:pt x="2979" y="9094"/>
                </a:moveTo>
                <a:cubicBezTo>
                  <a:pt x="3781" y="5417"/>
                  <a:pt x="7036" y="2795"/>
                  <a:pt x="10800" y="2796"/>
                </a:cubicBezTo>
                <a:cubicBezTo>
                  <a:pt x="14563" y="2796"/>
                  <a:pt x="17818" y="5417"/>
                  <a:pt x="18620" y="9094"/>
                </a:cubicBezTo>
                <a:lnTo>
                  <a:pt x="21351" y="8498"/>
                </a:lnTo>
                <a:cubicBezTo>
                  <a:pt x="20269" y="3537"/>
                  <a:pt x="15877" y="-1"/>
                  <a:pt x="10799" y="0"/>
                </a:cubicBezTo>
                <a:cubicBezTo>
                  <a:pt x="5722" y="0"/>
                  <a:pt x="1330" y="3537"/>
                  <a:pt x="248" y="8498"/>
                </a:cubicBezTo>
                <a:lnTo>
                  <a:pt x="2979" y="90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219075</xdr:colOff>
      <xdr:row>11</xdr:row>
      <xdr:rowOff>0</xdr:rowOff>
    </xdr:from>
    <xdr:to>
      <xdr:col>9</xdr:col>
      <xdr:colOff>38100</xdr:colOff>
      <xdr:row>12</xdr:row>
      <xdr:rowOff>161925</xdr:rowOff>
    </xdr:to>
    <xdr:sp>
      <xdr:nvSpPr>
        <xdr:cNvPr id="99" name="AutoShape 442"/>
        <xdr:cNvSpPr>
          <a:spLocks/>
        </xdr:cNvSpPr>
      </xdr:nvSpPr>
      <xdr:spPr>
        <a:xfrm>
          <a:off x="2352675" y="2457450"/>
          <a:ext cx="2486025" cy="400050"/>
        </a:xfrm>
        <a:prstGeom prst="wedgeRoundRectCallout">
          <a:avLst>
            <a:gd name="adj1" fmla="val -60662"/>
            <a:gd name="adj2" fmla="val 46773"/>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1" i="0" u="none" baseline="0">
              <a:solidFill>
                <a:srgbClr val="000000"/>
              </a:solidFill>
              <a:latin typeface="Arial"/>
              <a:ea typeface="Arial"/>
              <a:cs typeface="Arial"/>
            </a:rPr>
            <a:t>Enter here # of operator &amp; dept</a:t>
          </a:r>
        </a:p>
      </xdr:txBody>
    </xdr:sp>
    <xdr:clientData/>
  </xdr:twoCellAnchor>
  <xdr:twoCellAnchor>
    <xdr:from>
      <xdr:col>3</xdr:col>
      <xdr:colOff>257175</xdr:colOff>
      <xdr:row>7</xdr:row>
      <xdr:rowOff>219075</xdr:rowOff>
    </xdr:from>
    <xdr:to>
      <xdr:col>8</xdr:col>
      <xdr:colOff>123825</xdr:colOff>
      <xdr:row>9</xdr:row>
      <xdr:rowOff>180975</xdr:rowOff>
    </xdr:to>
    <xdr:sp>
      <xdr:nvSpPr>
        <xdr:cNvPr id="100" name="AutoShape 443"/>
        <xdr:cNvSpPr>
          <a:spLocks/>
        </xdr:cNvSpPr>
      </xdr:nvSpPr>
      <xdr:spPr>
        <a:xfrm>
          <a:off x="1895475" y="1771650"/>
          <a:ext cx="2486025" cy="400050"/>
        </a:xfrm>
        <a:prstGeom prst="wedgeRoundRectCallout">
          <a:avLst>
            <a:gd name="adj1" fmla="val -61166"/>
            <a:gd name="adj2" fmla="val 108064"/>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1" i="0" u="none" baseline="0">
              <a:solidFill>
                <a:srgbClr val="000000"/>
              </a:solidFill>
              <a:latin typeface="Arial"/>
              <a:ea typeface="Arial"/>
              <a:cs typeface="Arial"/>
            </a:rPr>
            <a:t>Enter here process name</a:t>
          </a:r>
        </a:p>
      </xdr:txBody>
    </xdr:sp>
    <xdr:clientData/>
  </xdr:twoCellAnchor>
  <xdr:twoCellAnchor>
    <xdr:from>
      <xdr:col>4</xdr:col>
      <xdr:colOff>9525</xdr:colOff>
      <xdr:row>13</xdr:row>
      <xdr:rowOff>219075</xdr:rowOff>
    </xdr:from>
    <xdr:to>
      <xdr:col>10</xdr:col>
      <xdr:colOff>28575</xdr:colOff>
      <xdr:row>18</xdr:row>
      <xdr:rowOff>28575</xdr:rowOff>
    </xdr:to>
    <xdr:sp>
      <xdr:nvSpPr>
        <xdr:cNvPr id="101" name="AutoShape 444"/>
        <xdr:cNvSpPr>
          <a:spLocks/>
        </xdr:cNvSpPr>
      </xdr:nvSpPr>
      <xdr:spPr>
        <a:xfrm>
          <a:off x="2143125" y="3143250"/>
          <a:ext cx="3228975" cy="962025"/>
        </a:xfrm>
        <a:prstGeom prst="wedgeRoundRectCallout">
          <a:avLst>
            <a:gd name="adj1" fmla="val -57060"/>
            <a:gd name="adj2" fmla="val 39231"/>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1" i="0" u="none" baseline="0">
              <a:solidFill>
                <a:srgbClr val="000000"/>
              </a:solidFill>
              <a:latin typeface="Arial"/>
              <a:ea typeface="Arial"/>
              <a:cs typeface="Arial"/>
            </a:rPr>
            <a:t>Enter here Queue time, cycle time(labour) and (machine), Set up time (in hours or min) &amp; shift - you can link this in below value stream maps</a:t>
          </a:r>
        </a:p>
      </xdr:txBody>
    </xdr:sp>
    <xdr:clientData/>
  </xdr:twoCellAnchor>
  <xdr:twoCellAnchor>
    <xdr:from>
      <xdr:col>22</xdr:col>
      <xdr:colOff>104775</xdr:colOff>
      <xdr:row>20</xdr:row>
      <xdr:rowOff>0</xdr:rowOff>
    </xdr:from>
    <xdr:to>
      <xdr:col>22</xdr:col>
      <xdr:colOff>323850</xdr:colOff>
      <xdr:row>20</xdr:row>
      <xdr:rowOff>219075</xdr:rowOff>
    </xdr:to>
    <xdr:grpSp>
      <xdr:nvGrpSpPr>
        <xdr:cNvPr id="102" name="Group 481"/>
        <xdr:cNvGrpSpPr>
          <a:grpSpLocks/>
        </xdr:cNvGrpSpPr>
      </xdr:nvGrpSpPr>
      <xdr:grpSpPr>
        <a:xfrm>
          <a:off x="12068175" y="4552950"/>
          <a:ext cx="219075" cy="219075"/>
          <a:chOff x="304" y="241"/>
          <a:chExt cx="29" cy="29"/>
        </a:xfrm>
        <a:solidFill>
          <a:srgbClr val="FFFFFF"/>
        </a:solidFill>
      </xdr:grpSpPr>
      <xdr:sp>
        <xdr:nvSpPr>
          <xdr:cNvPr id="103" name="Oval 482"/>
          <xdr:cNvSpPr>
            <a:spLocks/>
          </xdr:cNvSpPr>
        </xdr:nvSpPr>
        <xdr:spPr>
          <a:xfrm>
            <a:off x="308" y="241"/>
            <a:ext cx="22" cy="22"/>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4" name="AutoShape 483"/>
          <xdr:cNvSpPr>
            <a:spLocks/>
          </xdr:cNvSpPr>
        </xdr:nvSpPr>
        <xdr:spPr>
          <a:xfrm flipV="1">
            <a:off x="304" y="251"/>
            <a:ext cx="29" cy="19"/>
          </a:xfrm>
          <a:custGeom>
            <a:pathLst>
              <a:path h="21600" w="21600">
                <a:moveTo>
                  <a:pt x="2979" y="9094"/>
                </a:moveTo>
                <a:cubicBezTo>
                  <a:pt x="3781" y="5417"/>
                  <a:pt x="7036" y="2795"/>
                  <a:pt x="10800" y="2796"/>
                </a:cubicBezTo>
                <a:cubicBezTo>
                  <a:pt x="14563" y="2796"/>
                  <a:pt x="17818" y="5417"/>
                  <a:pt x="18620" y="9094"/>
                </a:cubicBezTo>
                <a:lnTo>
                  <a:pt x="21351" y="8498"/>
                </a:lnTo>
                <a:cubicBezTo>
                  <a:pt x="20269" y="3537"/>
                  <a:pt x="15877" y="-1"/>
                  <a:pt x="10799" y="0"/>
                </a:cubicBezTo>
                <a:cubicBezTo>
                  <a:pt x="5722" y="0"/>
                  <a:pt x="1330" y="3537"/>
                  <a:pt x="248" y="8498"/>
                </a:cubicBezTo>
                <a:lnTo>
                  <a:pt x="2979" y="90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22</xdr:col>
      <xdr:colOff>104775</xdr:colOff>
      <xdr:row>20</xdr:row>
      <xdr:rowOff>0</xdr:rowOff>
    </xdr:from>
    <xdr:to>
      <xdr:col>22</xdr:col>
      <xdr:colOff>323850</xdr:colOff>
      <xdr:row>20</xdr:row>
      <xdr:rowOff>219075</xdr:rowOff>
    </xdr:to>
    <xdr:grpSp>
      <xdr:nvGrpSpPr>
        <xdr:cNvPr id="105" name="Group 484"/>
        <xdr:cNvGrpSpPr>
          <a:grpSpLocks/>
        </xdr:cNvGrpSpPr>
      </xdr:nvGrpSpPr>
      <xdr:grpSpPr>
        <a:xfrm>
          <a:off x="12068175" y="4552950"/>
          <a:ext cx="219075" cy="219075"/>
          <a:chOff x="304" y="241"/>
          <a:chExt cx="29" cy="29"/>
        </a:xfrm>
        <a:solidFill>
          <a:srgbClr val="FFFFFF"/>
        </a:solidFill>
      </xdr:grpSpPr>
      <xdr:sp>
        <xdr:nvSpPr>
          <xdr:cNvPr id="106" name="Oval 485"/>
          <xdr:cNvSpPr>
            <a:spLocks/>
          </xdr:cNvSpPr>
        </xdr:nvSpPr>
        <xdr:spPr>
          <a:xfrm>
            <a:off x="308" y="241"/>
            <a:ext cx="22" cy="22"/>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7" name="AutoShape 486"/>
          <xdr:cNvSpPr>
            <a:spLocks/>
          </xdr:cNvSpPr>
        </xdr:nvSpPr>
        <xdr:spPr>
          <a:xfrm flipV="1">
            <a:off x="304" y="251"/>
            <a:ext cx="29" cy="19"/>
          </a:xfrm>
          <a:custGeom>
            <a:pathLst>
              <a:path h="21600" w="21600">
                <a:moveTo>
                  <a:pt x="2979" y="9094"/>
                </a:moveTo>
                <a:cubicBezTo>
                  <a:pt x="3781" y="5417"/>
                  <a:pt x="7036" y="2795"/>
                  <a:pt x="10800" y="2796"/>
                </a:cubicBezTo>
                <a:cubicBezTo>
                  <a:pt x="14563" y="2796"/>
                  <a:pt x="17818" y="5417"/>
                  <a:pt x="18620" y="9094"/>
                </a:cubicBezTo>
                <a:lnTo>
                  <a:pt x="21351" y="8498"/>
                </a:lnTo>
                <a:cubicBezTo>
                  <a:pt x="20269" y="3537"/>
                  <a:pt x="15877" y="-1"/>
                  <a:pt x="10799" y="0"/>
                </a:cubicBezTo>
                <a:cubicBezTo>
                  <a:pt x="5722" y="0"/>
                  <a:pt x="1330" y="3537"/>
                  <a:pt x="248" y="8498"/>
                </a:cubicBezTo>
                <a:lnTo>
                  <a:pt x="2979" y="90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47625</xdr:colOff>
      <xdr:row>10</xdr:row>
      <xdr:rowOff>38100</xdr:rowOff>
    </xdr:from>
    <xdr:to>
      <xdr:col>13</xdr:col>
      <xdr:colOff>266700</xdr:colOff>
      <xdr:row>10</xdr:row>
      <xdr:rowOff>238125</xdr:rowOff>
    </xdr:to>
    <xdr:grpSp>
      <xdr:nvGrpSpPr>
        <xdr:cNvPr id="108" name="Group 487"/>
        <xdr:cNvGrpSpPr>
          <a:grpSpLocks/>
        </xdr:cNvGrpSpPr>
      </xdr:nvGrpSpPr>
      <xdr:grpSpPr>
        <a:xfrm>
          <a:off x="7019925" y="2257425"/>
          <a:ext cx="219075" cy="200025"/>
          <a:chOff x="304" y="241"/>
          <a:chExt cx="29" cy="29"/>
        </a:xfrm>
        <a:solidFill>
          <a:srgbClr val="FFFFFF"/>
        </a:solidFill>
      </xdr:grpSpPr>
      <xdr:sp>
        <xdr:nvSpPr>
          <xdr:cNvPr id="109" name="Oval 488"/>
          <xdr:cNvSpPr>
            <a:spLocks/>
          </xdr:cNvSpPr>
        </xdr:nvSpPr>
        <xdr:spPr>
          <a:xfrm>
            <a:off x="308" y="241"/>
            <a:ext cx="22" cy="22"/>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0" name="AutoShape 489"/>
          <xdr:cNvSpPr>
            <a:spLocks/>
          </xdr:cNvSpPr>
        </xdr:nvSpPr>
        <xdr:spPr>
          <a:xfrm flipV="1">
            <a:off x="304" y="251"/>
            <a:ext cx="29" cy="19"/>
          </a:xfrm>
          <a:custGeom>
            <a:pathLst>
              <a:path h="21600" w="21600">
                <a:moveTo>
                  <a:pt x="2979" y="9094"/>
                </a:moveTo>
                <a:cubicBezTo>
                  <a:pt x="3781" y="5417"/>
                  <a:pt x="7036" y="2795"/>
                  <a:pt x="10800" y="2796"/>
                </a:cubicBezTo>
                <a:cubicBezTo>
                  <a:pt x="14563" y="2796"/>
                  <a:pt x="17818" y="5417"/>
                  <a:pt x="18620" y="9094"/>
                </a:cubicBezTo>
                <a:lnTo>
                  <a:pt x="21351" y="8498"/>
                </a:lnTo>
                <a:cubicBezTo>
                  <a:pt x="20269" y="3537"/>
                  <a:pt x="15877" y="-1"/>
                  <a:pt x="10799" y="0"/>
                </a:cubicBezTo>
                <a:cubicBezTo>
                  <a:pt x="5722" y="0"/>
                  <a:pt x="1330" y="3537"/>
                  <a:pt x="248" y="8498"/>
                </a:cubicBezTo>
                <a:lnTo>
                  <a:pt x="2979" y="90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17</xdr:col>
      <xdr:colOff>47625</xdr:colOff>
      <xdr:row>15</xdr:row>
      <xdr:rowOff>38100</xdr:rowOff>
    </xdr:from>
    <xdr:to>
      <xdr:col>17</xdr:col>
      <xdr:colOff>266700</xdr:colOff>
      <xdr:row>15</xdr:row>
      <xdr:rowOff>238125</xdr:rowOff>
    </xdr:to>
    <xdr:grpSp>
      <xdr:nvGrpSpPr>
        <xdr:cNvPr id="111" name="Group 490"/>
        <xdr:cNvGrpSpPr>
          <a:grpSpLocks/>
        </xdr:cNvGrpSpPr>
      </xdr:nvGrpSpPr>
      <xdr:grpSpPr>
        <a:xfrm>
          <a:off x="9191625" y="3438525"/>
          <a:ext cx="219075" cy="200025"/>
          <a:chOff x="304" y="241"/>
          <a:chExt cx="29" cy="29"/>
        </a:xfrm>
        <a:solidFill>
          <a:srgbClr val="FFFFFF"/>
        </a:solidFill>
      </xdr:grpSpPr>
      <xdr:sp>
        <xdr:nvSpPr>
          <xdr:cNvPr id="112" name="Oval 491"/>
          <xdr:cNvSpPr>
            <a:spLocks/>
          </xdr:cNvSpPr>
        </xdr:nvSpPr>
        <xdr:spPr>
          <a:xfrm>
            <a:off x="308" y="241"/>
            <a:ext cx="22" cy="22"/>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3" name="AutoShape 492"/>
          <xdr:cNvSpPr>
            <a:spLocks/>
          </xdr:cNvSpPr>
        </xdr:nvSpPr>
        <xdr:spPr>
          <a:xfrm flipV="1">
            <a:off x="304" y="251"/>
            <a:ext cx="29" cy="19"/>
          </a:xfrm>
          <a:custGeom>
            <a:pathLst>
              <a:path h="21600" w="21600">
                <a:moveTo>
                  <a:pt x="2979" y="9094"/>
                </a:moveTo>
                <a:cubicBezTo>
                  <a:pt x="3781" y="5417"/>
                  <a:pt x="7036" y="2795"/>
                  <a:pt x="10800" y="2796"/>
                </a:cubicBezTo>
                <a:cubicBezTo>
                  <a:pt x="14563" y="2796"/>
                  <a:pt x="17818" y="5417"/>
                  <a:pt x="18620" y="9094"/>
                </a:cubicBezTo>
                <a:lnTo>
                  <a:pt x="21351" y="8498"/>
                </a:lnTo>
                <a:cubicBezTo>
                  <a:pt x="20269" y="3537"/>
                  <a:pt x="15877" y="-1"/>
                  <a:pt x="10799" y="0"/>
                </a:cubicBezTo>
                <a:cubicBezTo>
                  <a:pt x="5722" y="0"/>
                  <a:pt x="1330" y="3537"/>
                  <a:pt x="248" y="8498"/>
                </a:cubicBezTo>
                <a:lnTo>
                  <a:pt x="2979" y="90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0</xdr:colOff>
      <xdr:row>9</xdr:row>
      <xdr:rowOff>114300</xdr:rowOff>
    </xdr:from>
    <xdr:to>
      <xdr:col>21</xdr:col>
      <xdr:colOff>333375</xdr:colOff>
      <xdr:row>10</xdr:row>
      <xdr:rowOff>238125</xdr:rowOff>
    </xdr:to>
    <xdr:sp>
      <xdr:nvSpPr>
        <xdr:cNvPr id="114" name="AutoShape 493" descr="Light vertical"/>
        <xdr:cNvSpPr>
          <a:spLocks/>
        </xdr:cNvSpPr>
      </xdr:nvSpPr>
      <xdr:spPr>
        <a:xfrm>
          <a:off x="8601075" y="2105025"/>
          <a:ext cx="3152775" cy="352425"/>
        </a:xfrm>
        <a:prstGeom prst="rightArrow">
          <a:avLst>
            <a:gd name="adj1" fmla="val 40546"/>
            <a:gd name="adj2" fmla="val -27421"/>
          </a:avLst>
        </a:prstGeom>
        <a:pattFill prst="ltVert">
          <a:fgClr>
            <a:srgbClr val="000000"/>
          </a:fgClr>
          <a:bgClr>
            <a:srgbClr val="FFFFFF"/>
          </a:bgClr>
        </a:pattFill>
        <a:ln w="28575" cmpd="sng">
          <a:solidFill>
            <a:srgbClr val="0000FF"/>
          </a:solidFill>
          <a:headEnd type="none"/>
          <a:tailEnd type="none"/>
        </a:ln>
      </xdr:spPr>
      <xdr:txBody>
        <a:bodyPr vertOverflow="clip" wrap="square" lIns="36576" tIns="27432" rIns="36576" bIns="0"/>
        <a:p>
          <a:pPr algn="ctr">
            <a:defRPr/>
          </a:pPr>
          <a:r>
            <a:rPr lang="en-US" cap="none" sz="1200" b="1" i="0" u="none" baseline="0">
              <a:solidFill>
                <a:srgbClr val="FF0000"/>
              </a:solidFill>
              <a:latin typeface="Arial"/>
              <a:ea typeface="Arial"/>
              <a:cs typeface="Arial"/>
            </a:rPr>
            <a:t>If below process not required</a:t>
          </a:r>
        </a:p>
      </xdr:txBody>
    </xdr:sp>
    <xdr:clientData/>
  </xdr:twoCellAnchor>
  <xdr:twoCellAnchor>
    <xdr:from>
      <xdr:col>18</xdr:col>
      <xdr:colOff>304800</xdr:colOff>
      <xdr:row>8</xdr:row>
      <xdr:rowOff>28575</xdr:rowOff>
    </xdr:from>
    <xdr:to>
      <xdr:col>19</xdr:col>
      <xdr:colOff>76200</xdr:colOff>
      <xdr:row>9</xdr:row>
      <xdr:rowOff>104775</xdr:rowOff>
    </xdr:to>
    <xdr:grpSp>
      <xdr:nvGrpSpPr>
        <xdr:cNvPr id="115" name="Group 494"/>
        <xdr:cNvGrpSpPr>
          <a:grpSpLocks/>
        </xdr:cNvGrpSpPr>
      </xdr:nvGrpSpPr>
      <xdr:grpSpPr>
        <a:xfrm>
          <a:off x="10096500" y="1819275"/>
          <a:ext cx="314325" cy="276225"/>
          <a:chOff x="1860" y="222"/>
          <a:chExt cx="159" cy="139"/>
        </a:xfrm>
        <a:solidFill>
          <a:srgbClr val="FFFFFF"/>
        </a:solidFill>
      </xdr:grpSpPr>
      <xdr:sp>
        <xdr:nvSpPr>
          <xdr:cNvPr id="116" name="AutoShape 495"/>
          <xdr:cNvSpPr>
            <a:spLocks/>
          </xdr:cNvSpPr>
        </xdr:nvSpPr>
        <xdr:spPr>
          <a:xfrm>
            <a:off x="1860" y="222"/>
            <a:ext cx="159" cy="139"/>
          </a:xfrm>
          <a:prstGeom prst="flowChartExtract">
            <a:avLst/>
          </a:prstGeom>
          <a:solidFill>
            <a:srgbClr val="FFFF99"/>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7" name="Line 496"/>
          <xdr:cNvSpPr>
            <a:spLocks/>
          </xdr:cNvSpPr>
        </xdr:nvSpPr>
        <xdr:spPr>
          <a:xfrm>
            <a:off x="1940" y="279"/>
            <a:ext cx="0" cy="63"/>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8" name="Line 497"/>
          <xdr:cNvSpPr>
            <a:spLocks/>
          </xdr:cNvSpPr>
        </xdr:nvSpPr>
        <xdr:spPr>
          <a:xfrm>
            <a:off x="1920" y="279"/>
            <a:ext cx="41"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9" name="Line 498"/>
          <xdr:cNvSpPr>
            <a:spLocks/>
          </xdr:cNvSpPr>
        </xdr:nvSpPr>
        <xdr:spPr>
          <a:xfrm>
            <a:off x="1920" y="342"/>
            <a:ext cx="41"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266700</xdr:colOff>
      <xdr:row>16</xdr:row>
      <xdr:rowOff>38100</xdr:rowOff>
    </xdr:from>
    <xdr:to>
      <xdr:col>21</xdr:col>
      <xdr:colOff>276225</xdr:colOff>
      <xdr:row>20</xdr:row>
      <xdr:rowOff>200025</xdr:rowOff>
    </xdr:to>
    <xdr:sp>
      <xdr:nvSpPr>
        <xdr:cNvPr id="120" name="AutoShape 499"/>
        <xdr:cNvSpPr>
          <a:spLocks/>
        </xdr:cNvSpPr>
      </xdr:nvSpPr>
      <xdr:spPr>
        <a:xfrm rot="16200000" flipH="1">
          <a:off x="7781925" y="3676650"/>
          <a:ext cx="3914775" cy="1076325"/>
        </a:xfrm>
        <a:prstGeom prst="bentConnector3">
          <a:avLst>
            <a:gd name="adj" fmla="val 119490"/>
          </a:avLst>
        </a:prstGeom>
        <a:noFill/>
        <a:ln w="3492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161925</xdr:colOff>
      <xdr:row>15</xdr:row>
      <xdr:rowOff>47625</xdr:rowOff>
    </xdr:from>
    <xdr:to>
      <xdr:col>14</xdr:col>
      <xdr:colOff>381000</xdr:colOff>
      <xdr:row>16</xdr:row>
      <xdr:rowOff>66675</xdr:rowOff>
    </xdr:to>
    <xdr:grpSp>
      <xdr:nvGrpSpPr>
        <xdr:cNvPr id="121" name="Group 500"/>
        <xdr:cNvGrpSpPr>
          <a:grpSpLocks/>
        </xdr:cNvGrpSpPr>
      </xdr:nvGrpSpPr>
      <xdr:grpSpPr>
        <a:xfrm>
          <a:off x="7677150" y="3448050"/>
          <a:ext cx="219075" cy="257175"/>
          <a:chOff x="304" y="241"/>
          <a:chExt cx="29" cy="29"/>
        </a:xfrm>
        <a:solidFill>
          <a:srgbClr val="FFFFFF"/>
        </a:solidFill>
      </xdr:grpSpPr>
      <xdr:sp>
        <xdr:nvSpPr>
          <xdr:cNvPr id="122" name="Oval 501"/>
          <xdr:cNvSpPr>
            <a:spLocks/>
          </xdr:cNvSpPr>
        </xdr:nvSpPr>
        <xdr:spPr>
          <a:xfrm>
            <a:off x="308" y="241"/>
            <a:ext cx="22" cy="22"/>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3" name="AutoShape 502"/>
          <xdr:cNvSpPr>
            <a:spLocks/>
          </xdr:cNvSpPr>
        </xdr:nvSpPr>
        <xdr:spPr>
          <a:xfrm flipV="1">
            <a:off x="304" y="251"/>
            <a:ext cx="29" cy="19"/>
          </a:xfrm>
          <a:custGeom>
            <a:pathLst>
              <a:path h="21600" w="21600">
                <a:moveTo>
                  <a:pt x="2979" y="9094"/>
                </a:moveTo>
                <a:cubicBezTo>
                  <a:pt x="3781" y="5417"/>
                  <a:pt x="7036" y="2795"/>
                  <a:pt x="10800" y="2796"/>
                </a:cubicBezTo>
                <a:cubicBezTo>
                  <a:pt x="14563" y="2796"/>
                  <a:pt x="17818" y="5417"/>
                  <a:pt x="18620" y="9094"/>
                </a:cubicBezTo>
                <a:lnTo>
                  <a:pt x="21351" y="8498"/>
                </a:lnTo>
                <a:cubicBezTo>
                  <a:pt x="20269" y="3537"/>
                  <a:pt x="15877" y="-1"/>
                  <a:pt x="10799" y="0"/>
                </a:cubicBezTo>
                <a:cubicBezTo>
                  <a:pt x="5722" y="0"/>
                  <a:pt x="1330" y="3537"/>
                  <a:pt x="248" y="8498"/>
                </a:cubicBezTo>
                <a:lnTo>
                  <a:pt x="2979" y="90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23</xdr:col>
      <xdr:colOff>285750</xdr:colOff>
      <xdr:row>14</xdr:row>
      <xdr:rowOff>152400</xdr:rowOff>
    </xdr:from>
    <xdr:to>
      <xdr:col>23</xdr:col>
      <xdr:colOff>304800</xdr:colOff>
      <xdr:row>19</xdr:row>
      <xdr:rowOff>0</xdr:rowOff>
    </xdr:to>
    <xdr:sp>
      <xdr:nvSpPr>
        <xdr:cNvPr id="124" name="AutoShape 503"/>
        <xdr:cNvSpPr>
          <a:spLocks/>
        </xdr:cNvSpPr>
      </xdr:nvSpPr>
      <xdr:spPr>
        <a:xfrm flipH="1" flipV="1">
          <a:off x="12792075" y="3314700"/>
          <a:ext cx="19050" cy="1000125"/>
        </a:xfrm>
        <a:prstGeom prst="straightConnector1">
          <a:avLst/>
        </a:prstGeom>
        <a:noFill/>
        <a:ln w="2857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542925</xdr:colOff>
      <xdr:row>19</xdr:row>
      <xdr:rowOff>219075</xdr:rowOff>
    </xdr:from>
    <xdr:to>
      <xdr:col>22</xdr:col>
      <xdr:colOff>57150</xdr:colOff>
      <xdr:row>20</xdr:row>
      <xdr:rowOff>0</xdr:rowOff>
    </xdr:to>
    <xdr:sp>
      <xdr:nvSpPr>
        <xdr:cNvPr id="125" name="AutoShape 507"/>
        <xdr:cNvSpPr>
          <a:spLocks/>
        </xdr:cNvSpPr>
      </xdr:nvSpPr>
      <xdr:spPr>
        <a:xfrm>
          <a:off x="11420475" y="4533900"/>
          <a:ext cx="600075" cy="19050"/>
        </a:xfrm>
        <a:prstGeom prst="straightConnector1">
          <a:avLst/>
        </a:prstGeom>
        <a:noFill/>
        <a:ln w="2857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21</xdr:col>
      <xdr:colOff>76200</xdr:colOff>
      <xdr:row>19</xdr:row>
      <xdr:rowOff>104775</xdr:rowOff>
    </xdr:from>
    <xdr:to>
      <xdr:col>21</xdr:col>
      <xdr:colOff>495300</xdr:colOff>
      <xdr:row>20</xdr:row>
      <xdr:rowOff>190500</xdr:rowOff>
    </xdr:to>
    <xdr:sp>
      <xdr:nvSpPr>
        <xdr:cNvPr id="126" name="AutoShape 509"/>
        <xdr:cNvSpPr>
          <a:spLocks/>
        </xdr:cNvSpPr>
      </xdr:nvSpPr>
      <xdr:spPr>
        <a:xfrm flipV="1">
          <a:off x="11496675" y="4419600"/>
          <a:ext cx="419100" cy="323850"/>
        </a:xfrm>
        <a:prstGeom prst="foldedCorner">
          <a:avLst>
            <a:gd name="adj" fmla="val 16662"/>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100" b="1" i="0" u="none" baseline="0">
              <a:solidFill>
                <a:srgbClr val="000000"/>
              </a:solidFill>
              <a:latin typeface="Arial"/>
              <a:ea typeface="Arial"/>
              <a:cs typeface="Arial"/>
            </a:rPr>
            <a:t>MAP</a:t>
          </a:r>
        </a:p>
      </xdr:txBody>
    </xdr:sp>
    <xdr:clientData/>
  </xdr:twoCellAnchor>
  <xdr:twoCellAnchor>
    <xdr:from>
      <xdr:col>16</xdr:col>
      <xdr:colOff>0</xdr:colOff>
      <xdr:row>14</xdr:row>
      <xdr:rowOff>114300</xdr:rowOff>
    </xdr:from>
    <xdr:to>
      <xdr:col>17</xdr:col>
      <xdr:colOff>0</xdr:colOff>
      <xdr:row>16</xdr:row>
      <xdr:rowOff>28575</xdr:rowOff>
    </xdr:to>
    <xdr:sp>
      <xdr:nvSpPr>
        <xdr:cNvPr id="127" name="AutoShape 512" descr="Light vertical"/>
        <xdr:cNvSpPr>
          <a:spLocks/>
        </xdr:cNvSpPr>
      </xdr:nvSpPr>
      <xdr:spPr>
        <a:xfrm>
          <a:off x="8601075" y="3276600"/>
          <a:ext cx="542925" cy="390525"/>
        </a:xfrm>
        <a:prstGeom prst="rightArrow">
          <a:avLst>
            <a:gd name="adj1" fmla="val 16666"/>
            <a:gd name="adj2" fmla="val -20000"/>
          </a:avLst>
        </a:prstGeom>
        <a:pattFill prst="ltVert">
          <a:fgClr>
            <a:srgbClr val="000000"/>
          </a:fgClr>
          <a:bgClr>
            <a:srgbClr val="FFFFFF"/>
          </a:bgClr>
        </a:patt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66675</xdr:colOff>
      <xdr:row>9</xdr:row>
      <xdr:rowOff>190500</xdr:rowOff>
    </xdr:from>
    <xdr:to>
      <xdr:col>22</xdr:col>
      <xdr:colOff>266700</xdr:colOff>
      <xdr:row>10</xdr:row>
      <xdr:rowOff>171450</xdr:rowOff>
    </xdr:to>
    <xdr:grpSp>
      <xdr:nvGrpSpPr>
        <xdr:cNvPr id="128" name="Group 513"/>
        <xdr:cNvGrpSpPr>
          <a:grpSpLocks/>
        </xdr:cNvGrpSpPr>
      </xdr:nvGrpSpPr>
      <xdr:grpSpPr>
        <a:xfrm>
          <a:off x="12030075" y="2181225"/>
          <a:ext cx="200025" cy="209550"/>
          <a:chOff x="304" y="241"/>
          <a:chExt cx="29" cy="29"/>
        </a:xfrm>
        <a:solidFill>
          <a:srgbClr val="FFFFFF"/>
        </a:solidFill>
      </xdr:grpSpPr>
      <xdr:sp>
        <xdr:nvSpPr>
          <xdr:cNvPr id="129" name="Oval 514"/>
          <xdr:cNvSpPr>
            <a:spLocks/>
          </xdr:cNvSpPr>
        </xdr:nvSpPr>
        <xdr:spPr>
          <a:xfrm>
            <a:off x="308" y="241"/>
            <a:ext cx="22" cy="22"/>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0" name="AutoShape 515"/>
          <xdr:cNvSpPr>
            <a:spLocks/>
          </xdr:cNvSpPr>
        </xdr:nvSpPr>
        <xdr:spPr>
          <a:xfrm flipV="1">
            <a:off x="304" y="251"/>
            <a:ext cx="29" cy="19"/>
          </a:xfrm>
          <a:custGeom>
            <a:pathLst>
              <a:path h="21600" w="21600">
                <a:moveTo>
                  <a:pt x="2979" y="9094"/>
                </a:moveTo>
                <a:cubicBezTo>
                  <a:pt x="3781" y="5417"/>
                  <a:pt x="7036" y="2795"/>
                  <a:pt x="10800" y="2796"/>
                </a:cubicBezTo>
                <a:cubicBezTo>
                  <a:pt x="14563" y="2796"/>
                  <a:pt x="17818" y="5417"/>
                  <a:pt x="18620" y="9094"/>
                </a:cubicBezTo>
                <a:lnTo>
                  <a:pt x="21351" y="8498"/>
                </a:lnTo>
                <a:cubicBezTo>
                  <a:pt x="20269" y="3537"/>
                  <a:pt x="15877" y="-1"/>
                  <a:pt x="10799" y="0"/>
                </a:cubicBezTo>
                <a:cubicBezTo>
                  <a:pt x="5722" y="0"/>
                  <a:pt x="1330" y="3537"/>
                  <a:pt x="248" y="8498"/>
                </a:cubicBezTo>
                <a:lnTo>
                  <a:pt x="2979" y="90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0</xdr:colOff>
      <xdr:row>14</xdr:row>
      <xdr:rowOff>114300</xdr:rowOff>
    </xdr:from>
    <xdr:to>
      <xdr:col>22</xdr:col>
      <xdr:colOff>104775</xdr:colOff>
      <xdr:row>16</xdr:row>
      <xdr:rowOff>28575</xdr:rowOff>
    </xdr:to>
    <xdr:sp>
      <xdr:nvSpPr>
        <xdr:cNvPr id="131" name="AutoShape 517" descr="Light vertical"/>
        <xdr:cNvSpPr>
          <a:spLocks/>
        </xdr:cNvSpPr>
      </xdr:nvSpPr>
      <xdr:spPr>
        <a:xfrm>
          <a:off x="11420475" y="3276600"/>
          <a:ext cx="647700" cy="390525"/>
        </a:xfrm>
        <a:prstGeom prst="rightArrow">
          <a:avLst>
            <a:gd name="adj1" fmla="val 16666"/>
            <a:gd name="adj2" fmla="val -20000"/>
          </a:avLst>
        </a:prstGeom>
        <a:pattFill prst="ltVert">
          <a:fgClr>
            <a:srgbClr val="000000"/>
          </a:fgClr>
          <a:bgClr>
            <a:srgbClr val="FFFFFF"/>
          </a:bgClr>
        </a:patt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409575</xdr:colOff>
      <xdr:row>15</xdr:row>
      <xdr:rowOff>161925</xdr:rowOff>
    </xdr:from>
    <xdr:to>
      <xdr:col>24</xdr:col>
      <xdr:colOff>66675</xdr:colOff>
      <xdr:row>18</xdr:row>
      <xdr:rowOff>9525</xdr:rowOff>
    </xdr:to>
    <xdr:sp>
      <xdr:nvSpPr>
        <xdr:cNvPr id="132" name="AutoShape 519"/>
        <xdr:cNvSpPr>
          <a:spLocks/>
        </xdr:cNvSpPr>
      </xdr:nvSpPr>
      <xdr:spPr>
        <a:xfrm flipV="1">
          <a:off x="12372975" y="3562350"/>
          <a:ext cx="742950" cy="523875"/>
        </a:xfrm>
        <a:prstGeom prst="foldedCorner">
          <a:avLst>
            <a:gd name="adj" fmla="val 16662"/>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100" b="1" i="0" u="none" baseline="0">
              <a:solidFill>
                <a:srgbClr val="000000"/>
              </a:solidFill>
              <a:latin typeface="Arial"/>
              <a:ea typeface="Arial"/>
              <a:cs typeface="Arial"/>
            </a:rPr>
            <a:t>Signed MAP</a:t>
          </a:r>
        </a:p>
      </xdr:txBody>
    </xdr:sp>
    <xdr:clientData/>
  </xdr:twoCellAnchor>
  <xdr:twoCellAnchor>
    <xdr:from>
      <xdr:col>13</xdr:col>
      <xdr:colOff>333375</xdr:colOff>
      <xdr:row>3</xdr:row>
      <xdr:rowOff>180975</xdr:rowOff>
    </xdr:from>
    <xdr:to>
      <xdr:col>19</xdr:col>
      <xdr:colOff>200025</xdr:colOff>
      <xdr:row>7</xdr:row>
      <xdr:rowOff>152400</xdr:rowOff>
    </xdr:to>
    <xdr:sp>
      <xdr:nvSpPr>
        <xdr:cNvPr id="133" name="AutoShape 520"/>
        <xdr:cNvSpPr>
          <a:spLocks/>
        </xdr:cNvSpPr>
      </xdr:nvSpPr>
      <xdr:spPr>
        <a:xfrm>
          <a:off x="7305675" y="800100"/>
          <a:ext cx="3228975" cy="904875"/>
        </a:xfrm>
        <a:prstGeom prst="wedgeRoundRectCallout">
          <a:avLst>
            <a:gd name="adj1" fmla="val -57032"/>
            <a:gd name="adj2" fmla="val 86921"/>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1" i="0" u="none" baseline="0">
              <a:solidFill>
                <a:srgbClr val="000000"/>
              </a:solidFill>
              <a:latin typeface="Arial"/>
              <a:ea typeface="Arial"/>
              <a:cs typeface="Arial"/>
            </a:rPr>
            <a:t>If it is multi discipline or multiple way you can show like this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U81"/>
  <sheetViews>
    <sheetView showGridLines="0" tabSelected="1" zoomScale="75" zoomScaleNormal="75" zoomScalePageLayoutView="0" workbookViewId="0" topLeftCell="A1">
      <selection activeCell="AN61" sqref="AN61"/>
    </sheetView>
  </sheetViews>
  <sheetFormatPr defaultColWidth="9.00390625" defaultRowHeight="14.25"/>
  <cols>
    <col min="1" max="1" width="5.625" style="1" customWidth="1"/>
    <col min="2" max="28" width="7.625" style="1" customWidth="1"/>
    <col min="29" max="30" width="7.625" style="5" customWidth="1"/>
    <col min="31" max="33" width="7.625" style="1" customWidth="1"/>
    <col min="34" max="34" width="8.625" style="1" customWidth="1"/>
    <col min="35" max="39" width="7.625" style="1" customWidth="1"/>
    <col min="40" max="40" width="8.625" style="1" customWidth="1"/>
    <col min="41" max="48" width="7.625" style="1" customWidth="1"/>
    <col min="49" max="16384" width="9.00390625" style="1" customWidth="1"/>
  </cols>
  <sheetData>
    <row r="1" spans="1:47" ht="16.5" thickBot="1" thickTop="1">
      <c r="A1" s="262" t="s">
        <v>181</v>
      </c>
      <c r="B1" s="263"/>
      <c r="C1" s="263">
        <v>1</v>
      </c>
      <c r="D1" s="263" t="s">
        <v>182</v>
      </c>
      <c r="E1" s="264"/>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20"/>
      <c r="AR1" s="20"/>
      <c r="AS1" s="20"/>
      <c r="AT1" s="19"/>
      <c r="AU1" s="91"/>
    </row>
    <row r="2" spans="1:47" ht="15.75" thickBot="1">
      <c r="A2" s="21"/>
      <c r="B2" s="2"/>
      <c r="C2" s="2"/>
      <c r="D2" s="2"/>
      <c r="E2" s="2"/>
      <c r="F2" s="2"/>
      <c r="G2" s="2"/>
      <c r="H2" s="2"/>
      <c r="I2" s="2"/>
      <c r="J2" s="2"/>
      <c r="K2" s="2"/>
      <c r="L2" s="2"/>
      <c r="M2" s="2"/>
      <c r="N2" s="2"/>
      <c r="O2" s="2"/>
      <c r="P2" s="2"/>
      <c r="Q2" s="2"/>
      <c r="R2" s="2"/>
      <c r="S2" s="2"/>
      <c r="T2" s="2"/>
      <c r="U2" s="2"/>
      <c r="V2" s="2"/>
      <c r="W2" s="2"/>
      <c r="X2" s="2"/>
      <c r="Y2" s="2"/>
      <c r="Z2" s="2"/>
      <c r="AA2" s="2"/>
      <c r="AB2" s="2"/>
      <c r="AC2" s="22"/>
      <c r="AD2" s="2"/>
      <c r="AE2" s="2"/>
      <c r="AF2" s="2"/>
      <c r="AH2" s="2"/>
      <c r="AI2" s="2"/>
      <c r="AJ2" s="2"/>
      <c r="AK2" s="2"/>
      <c r="AL2" s="2"/>
      <c r="AM2" s="2"/>
      <c r="AN2" s="22"/>
      <c r="AO2" s="22"/>
      <c r="AP2" s="2"/>
      <c r="AQ2" s="2"/>
      <c r="AR2" s="2"/>
      <c r="AS2" s="22"/>
      <c r="AT2" s="2"/>
      <c r="AU2" s="23"/>
    </row>
    <row r="3" spans="1:47" ht="21" thickBot="1">
      <c r="A3" s="21"/>
      <c r="B3" s="265" t="s">
        <v>183</v>
      </c>
      <c r="C3" s="266"/>
      <c r="D3" s="267"/>
      <c r="E3" s="2"/>
      <c r="AG3" s="22"/>
      <c r="AH3" s="2"/>
      <c r="AU3" s="23"/>
    </row>
    <row r="4" spans="1:47" ht="21" thickBot="1">
      <c r="A4" s="21"/>
      <c r="B4" s="268">
        <v>1</v>
      </c>
      <c r="C4" s="269"/>
      <c r="D4" s="270"/>
      <c r="E4" s="2"/>
      <c r="AG4" s="22"/>
      <c r="AH4" s="2"/>
      <c r="AQ4" s="271"/>
      <c r="AR4" s="272"/>
      <c r="AS4" s="273"/>
      <c r="AT4" s="274"/>
      <c r="AU4" s="23"/>
    </row>
    <row r="5" spans="1:47" ht="21" thickBot="1">
      <c r="A5" s="21"/>
      <c r="B5" s="154" t="s">
        <v>184</v>
      </c>
      <c r="C5" s="275"/>
      <c r="D5" s="276"/>
      <c r="E5" s="277"/>
      <c r="AG5" s="22"/>
      <c r="AH5" s="2"/>
      <c r="AQ5" s="271"/>
      <c r="AR5" s="278"/>
      <c r="AS5" s="279" t="s">
        <v>185</v>
      </c>
      <c r="AT5" s="280"/>
      <c r="AU5" s="23"/>
    </row>
    <row r="6" spans="1:47" ht="20.25">
      <c r="A6" s="21"/>
      <c r="B6" s="162" t="s">
        <v>92</v>
      </c>
      <c r="C6" s="281"/>
      <c r="D6" s="282">
        <v>7</v>
      </c>
      <c r="AG6" s="22"/>
      <c r="AH6" s="2"/>
      <c r="AQ6" s="283"/>
      <c r="AR6" s="278"/>
      <c r="AS6" s="279"/>
      <c r="AT6" s="280"/>
      <c r="AU6" s="23"/>
    </row>
    <row r="7" spans="1:47" ht="20.25">
      <c r="A7" s="284"/>
      <c r="B7" s="163" t="s">
        <v>93</v>
      </c>
      <c r="C7" s="81"/>
      <c r="D7" s="285">
        <f>0.2*C1</f>
        <v>0.2</v>
      </c>
      <c r="AG7" s="22"/>
      <c r="AH7" s="2"/>
      <c r="AQ7" s="286"/>
      <c r="AR7" s="278"/>
      <c r="AS7" s="279" t="s">
        <v>186</v>
      </c>
      <c r="AT7" s="287"/>
      <c r="AU7" s="23"/>
    </row>
    <row r="8" spans="1:47" ht="18.75" thickBot="1">
      <c r="A8" s="77"/>
      <c r="B8" s="44" t="s">
        <v>94</v>
      </c>
      <c r="C8" s="2"/>
      <c r="D8" s="285">
        <f>5/60</f>
        <v>0.08333333333333333</v>
      </c>
      <c r="E8" s="37"/>
      <c r="AG8" s="22"/>
      <c r="AH8" s="2"/>
      <c r="AQ8" s="288"/>
      <c r="AR8" s="289"/>
      <c r="AS8" s="290"/>
      <c r="AT8" s="291"/>
      <c r="AU8" s="23"/>
    </row>
    <row r="9" spans="1:47" ht="16.5" thickBot="1">
      <c r="A9" s="21"/>
      <c r="B9" s="80" t="s">
        <v>61</v>
      </c>
      <c r="C9" s="51"/>
      <c r="D9" s="158">
        <v>1</v>
      </c>
      <c r="E9" s="2"/>
      <c r="AG9" s="22"/>
      <c r="AH9" s="2"/>
      <c r="AQ9" s="288"/>
      <c r="AU9" s="23"/>
    </row>
    <row r="10" spans="1:47" ht="18">
      <c r="A10" s="21"/>
      <c r="B10" s="2"/>
      <c r="C10" s="2"/>
      <c r="D10" s="292">
        <v>10</v>
      </c>
      <c r="E10" s="2"/>
      <c r="F10" s="2"/>
      <c r="G10" s="2"/>
      <c r="H10" s="2"/>
      <c r="I10" s="2"/>
      <c r="S10" s="2"/>
      <c r="T10" s="2"/>
      <c r="U10" s="37"/>
      <c r="AA10" s="4"/>
      <c r="AB10" s="2"/>
      <c r="AC10" s="2"/>
      <c r="AD10" s="2"/>
      <c r="AE10" s="2"/>
      <c r="AF10" s="4"/>
      <c r="AG10" s="86"/>
      <c r="AH10" s="2"/>
      <c r="AU10" s="23"/>
    </row>
    <row r="11" spans="1:47" ht="18.75" thickBot="1">
      <c r="A11" s="21"/>
      <c r="B11" s="2"/>
      <c r="C11" s="2"/>
      <c r="D11" s="4" t="s">
        <v>187</v>
      </c>
      <c r="E11" s="2"/>
      <c r="F11" s="2"/>
      <c r="G11" s="2"/>
      <c r="H11" s="2" t="s">
        <v>188</v>
      </c>
      <c r="I11" s="2"/>
      <c r="S11" s="2"/>
      <c r="T11" s="2"/>
      <c r="U11" s="37"/>
      <c r="AA11" s="4"/>
      <c r="AB11" s="2"/>
      <c r="AC11" s="2"/>
      <c r="AD11" s="2"/>
      <c r="AE11" s="2" t="s">
        <v>189</v>
      </c>
      <c r="AF11" s="4"/>
      <c r="AG11" s="37"/>
      <c r="AU11" s="23"/>
    </row>
    <row r="12" spans="1:47" ht="20.25">
      <c r="A12" s="21"/>
      <c r="B12" s="293" t="s">
        <v>190</v>
      </c>
      <c r="C12" s="294"/>
      <c r="D12" s="294"/>
      <c r="E12" s="295"/>
      <c r="F12" s="2"/>
      <c r="G12" s="2"/>
      <c r="H12" s="2"/>
      <c r="I12" s="2"/>
      <c r="J12" s="2"/>
      <c r="K12" s="296" t="s">
        <v>191</v>
      </c>
      <c r="L12" s="294"/>
      <c r="M12" s="294"/>
      <c r="N12" s="295"/>
      <c r="O12" s="2"/>
      <c r="P12" s="148" t="s">
        <v>192</v>
      </c>
      <c r="Q12" s="149"/>
      <c r="R12" s="150"/>
      <c r="S12" s="2"/>
      <c r="T12" s="2"/>
      <c r="V12" s="148" t="s">
        <v>193</v>
      </c>
      <c r="W12" s="149"/>
      <c r="X12" s="150"/>
      <c r="Y12" s="2"/>
      <c r="Z12" s="148" t="s">
        <v>194</v>
      </c>
      <c r="AA12" s="149"/>
      <c r="AB12" s="149"/>
      <c r="AC12" s="150"/>
      <c r="AD12" s="22"/>
      <c r="AE12" s="22"/>
      <c r="AF12" s="176"/>
      <c r="AG12" s="176"/>
      <c r="AH12" s="176"/>
      <c r="AI12" s="148" t="s">
        <v>195</v>
      </c>
      <c r="AJ12" s="149"/>
      <c r="AK12" s="150"/>
      <c r="AL12" s="2"/>
      <c r="AM12" s="2"/>
      <c r="AN12" s="2"/>
      <c r="AO12" s="2"/>
      <c r="AP12" s="2"/>
      <c r="AR12" s="166" t="s">
        <v>101</v>
      </c>
      <c r="AS12" s="167" t="s">
        <v>196</v>
      </c>
      <c r="AT12" s="168"/>
      <c r="AU12" s="23"/>
    </row>
    <row r="13" spans="1:47" ht="18.75" thickBot="1">
      <c r="A13" s="21"/>
      <c r="B13" s="297"/>
      <c r="C13" s="298">
        <v>1</v>
      </c>
      <c r="D13" s="298">
        <v>0.33</v>
      </c>
      <c r="E13" s="299"/>
      <c r="F13" s="2"/>
      <c r="G13" s="2"/>
      <c r="H13" s="2"/>
      <c r="I13" s="2"/>
      <c r="J13" s="2"/>
      <c r="K13" s="297"/>
      <c r="L13" s="298">
        <v>1</v>
      </c>
      <c r="M13" s="298"/>
      <c r="N13" s="299"/>
      <c r="O13" s="2"/>
      <c r="P13" s="154"/>
      <c r="Q13" s="172">
        <v>0.3333333333333333</v>
      </c>
      <c r="R13" s="174"/>
      <c r="S13" s="2"/>
      <c r="T13" s="2"/>
      <c r="V13" s="154"/>
      <c r="W13" s="180">
        <v>1</v>
      </c>
      <c r="X13" s="300"/>
      <c r="Y13" s="2"/>
      <c r="Z13" s="154"/>
      <c r="AA13" s="172">
        <v>0.5</v>
      </c>
      <c r="AB13" s="173"/>
      <c r="AC13" s="174"/>
      <c r="AD13" s="22"/>
      <c r="AE13" s="22"/>
      <c r="AF13" s="2"/>
      <c r="AI13" s="151"/>
      <c r="AJ13" s="152">
        <v>1</v>
      </c>
      <c r="AK13" s="153"/>
      <c r="AL13" s="2"/>
      <c r="AM13" s="2"/>
      <c r="AN13" s="2"/>
      <c r="AO13" s="2"/>
      <c r="AP13" s="2"/>
      <c r="AR13" s="169"/>
      <c r="AS13" s="170">
        <v>0.3333333333333333</v>
      </c>
      <c r="AT13" s="171">
        <v>0.3333333333333333</v>
      </c>
      <c r="AU13" s="23"/>
    </row>
    <row r="14" spans="1:47" ht="16.5" thickBot="1">
      <c r="A14" s="21"/>
      <c r="B14" s="154" t="s">
        <v>197</v>
      </c>
      <c r="C14" s="301"/>
      <c r="D14" s="302" t="s">
        <v>188</v>
      </c>
      <c r="E14" s="156"/>
      <c r="F14" s="2"/>
      <c r="G14" s="2"/>
      <c r="I14" s="2"/>
      <c r="J14" s="2"/>
      <c r="K14" s="154" t="s">
        <v>197</v>
      </c>
      <c r="L14" s="303"/>
      <c r="M14" s="302" t="s">
        <v>188</v>
      </c>
      <c r="N14" s="156"/>
      <c r="O14" s="2"/>
      <c r="P14" s="154" t="s">
        <v>184</v>
      </c>
      <c r="Q14" s="275"/>
      <c r="R14" s="276"/>
      <c r="S14" s="2"/>
      <c r="T14" s="2"/>
      <c r="V14" s="154" t="s">
        <v>198</v>
      </c>
      <c r="W14" s="275"/>
      <c r="X14" s="276"/>
      <c r="Y14" s="2"/>
      <c r="Z14" s="154" t="s">
        <v>199</v>
      </c>
      <c r="AA14" s="275"/>
      <c r="AB14" s="182" t="s">
        <v>200</v>
      </c>
      <c r="AC14" s="175"/>
      <c r="AD14" s="22"/>
      <c r="AE14" s="22"/>
      <c r="AF14" s="2"/>
      <c r="AI14" s="154" t="s">
        <v>184</v>
      </c>
      <c r="AJ14" s="155"/>
      <c r="AK14" s="156"/>
      <c r="AL14" s="2"/>
      <c r="AM14" s="2"/>
      <c r="AN14" s="2"/>
      <c r="AO14" s="2"/>
      <c r="AP14" s="2"/>
      <c r="AR14" s="304" t="s">
        <v>201</v>
      </c>
      <c r="AS14" s="305"/>
      <c r="AT14" s="306">
        <v>7</v>
      </c>
      <c r="AU14" s="23"/>
    </row>
    <row r="15" spans="1:47" ht="15.75">
      <c r="A15" s="21"/>
      <c r="B15" s="162"/>
      <c r="C15" s="307">
        <v>0</v>
      </c>
      <c r="D15" s="308"/>
      <c r="E15" s="282">
        <v>0</v>
      </c>
      <c r="F15" s="2"/>
      <c r="G15" s="2"/>
      <c r="H15" s="2"/>
      <c r="I15" s="2"/>
      <c r="J15" s="2"/>
      <c r="K15" s="162"/>
      <c r="L15" s="307">
        <v>3.5</v>
      </c>
      <c r="M15" s="308"/>
      <c r="N15" s="282">
        <v>3.5</v>
      </c>
      <c r="O15" s="2"/>
      <c r="P15" s="162" t="s">
        <v>92</v>
      </c>
      <c r="Q15" s="281"/>
      <c r="R15" s="282">
        <v>1</v>
      </c>
      <c r="S15" s="2"/>
      <c r="T15" s="2"/>
      <c r="V15" s="162" t="s">
        <v>92</v>
      </c>
      <c r="W15" s="281"/>
      <c r="X15" s="282">
        <v>14</v>
      </c>
      <c r="Y15" s="2"/>
      <c r="Z15" s="162"/>
      <c r="AA15" s="282">
        <v>1</v>
      </c>
      <c r="AB15" s="162"/>
      <c r="AC15" s="282">
        <v>1</v>
      </c>
      <c r="AD15" s="22"/>
      <c r="AE15" s="22"/>
      <c r="AF15" s="2"/>
      <c r="AI15" s="44"/>
      <c r="AJ15" s="2"/>
      <c r="AK15" s="157">
        <v>0</v>
      </c>
      <c r="AL15" s="2"/>
      <c r="AM15" s="2"/>
      <c r="AN15" s="2"/>
      <c r="AO15" s="2"/>
      <c r="AP15" s="2"/>
      <c r="AR15" s="309" t="s">
        <v>202</v>
      </c>
      <c r="AS15" s="310">
        <v>22</v>
      </c>
      <c r="AT15" s="311">
        <f>MAX(0.5,8/60*C1)</f>
        <v>0.5</v>
      </c>
      <c r="AU15" s="23"/>
    </row>
    <row r="16" spans="1:47" ht="16.5" thickBot="1">
      <c r="A16" s="21"/>
      <c r="B16" s="312">
        <v>0.1</v>
      </c>
      <c r="C16" s="313">
        <f>0.5*C1</f>
        <v>0.5</v>
      </c>
      <c r="D16" s="314">
        <v>0.1</v>
      </c>
      <c r="E16" s="315">
        <f>0.25*C1</f>
        <v>0.25</v>
      </c>
      <c r="F16" s="2"/>
      <c r="G16" s="2"/>
      <c r="H16" s="2"/>
      <c r="I16" s="2"/>
      <c r="J16" s="2"/>
      <c r="K16" s="312">
        <f>1+0.4+0.25+(7+24)/2+3</f>
        <v>20.15</v>
      </c>
      <c r="L16" s="313">
        <f>(0.1+0.15+0.1+0.25)*C1</f>
        <v>0.6</v>
      </c>
      <c r="M16" s="314">
        <v>1</v>
      </c>
      <c r="N16" s="315">
        <f>(0.1+0.15)*C1</f>
        <v>0.25</v>
      </c>
      <c r="O16" s="2"/>
      <c r="P16" s="44" t="s">
        <v>93</v>
      </c>
      <c r="Q16" s="2"/>
      <c r="R16" s="157">
        <f>0.25*C1</f>
        <v>0.25</v>
      </c>
      <c r="S16" s="2"/>
      <c r="T16" s="2"/>
      <c r="V16" s="163" t="s">
        <v>93</v>
      </c>
      <c r="W16" s="81"/>
      <c r="X16" s="285">
        <f>0.25*C1/W13</f>
        <v>0.25</v>
      </c>
      <c r="Y16" s="2"/>
      <c r="Z16" s="163"/>
      <c r="AA16" s="285">
        <f>0.25*C1</f>
        <v>0.25</v>
      </c>
      <c r="AB16" s="316">
        <v>24</v>
      </c>
      <c r="AC16" s="315">
        <f>0.25*C1</f>
        <v>0.25</v>
      </c>
      <c r="AD16" s="22"/>
      <c r="AE16" s="22"/>
      <c r="AF16" s="2"/>
      <c r="AI16" s="317"/>
      <c r="AJ16" s="2"/>
      <c r="AK16" s="318">
        <f>(0.5)*C1</f>
        <v>0.5</v>
      </c>
      <c r="AL16" s="2"/>
      <c r="AR16" s="319" t="s">
        <v>203</v>
      </c>
      <c r="AS16" s="320"/>
      <c r="AT16" s="321">
        <v>0</v>
      </c>
      <c r="AU16" s="23"/>
    </row>
    <row r="17" spans="1:47" ht="18.75" thickBot="1">
      <c r="A17" s="21"/>
      <c r="B17" s="44"/>
      <c r="C17" s="322">
        <f>5/60</f>
        <v>0.08333333333333333</v>
      </c>
      <c r="D17" s="323"/>
      <c r="E17" s="285">
        <f>5/60</f>
        <v>0.08333333333333333</v>
      </c>
      <c r="F17" s="2"/>
      <c r="G17" s="296" t="s">
        <v>204</v>
      </c>
      <c r="H17" s="294"/>
      <c r="I17" s="295"/>
      <c r="J17" s="2"/>
      <c r="K17" s="44"/>
      <c r="L17" s="322">
        <f>5/60</f>
        <v>0.08333333333333333</v>
      </c>
      <c r="M17" s="323"/>
      <c r="N17" s="285">
        <f>5/60</f>
        <v>0.08333333333333333</v>
      </c>
      <c r="O17" s="2"/>
      <c r="P17" s="44" t="s">
        <v>94</v>
      </c>
      <c r="Q17" s="2"/>
      <c r="R17" s="285">
        <v>0</v>
      </c>
      <c r="S17" s="2"/>
      <c r="T17" s="2"/>
      <c r="V17" s="44" t="s">
        <v>94</v>
      </c>
      <c r="W17" s="2"/>
      <c r="X17" s="285">
        <v>0</v>
      </c>
      <c r="Y17" s="2"/>
      <c r="Z17" s="44"/>
      <c r="AA17" s="285">
        <v>0</v>
      </c>
      <c r="AB17" s="44"/>
      <c r="AC17" s="285">
        <v>0</v>
      </c>
      <c r="AD17" s="22"/>
      <c r="AE17" s="148" t="s">
        <v>205</v>
      </c>
      <c r="AF17" s="149"/>
      <c r="AG17" s="150"/>
      <c r="AI17" s="44"/>
      <c r="AJ17" s="2"/>
      <c r="AK17" s="285">
        <f>5/60</f>
        <v>0.08333333333333333</v>
      </c>
      <c r="AL17" s="2"/>
      <c r="AM17" s="148" t="s">
        <v>206</v>
      </c>
      <c r="AN17" s="149"/>
      <c r="AO17" s="149"/>
      <c r="AP17" s="150"/>
      <c r="AR17" s="324" t="s">
        <v>61</v>
      </c>
      <c r="AS17" s="325"/>
      <c r="AT17" s="326">
        <v>2</v>
      </c>
      <c r="AU17" s="23"/>
    </row>
    <row r="18" spans="1:47" ht="18.75" thickBot="1">
      <c r="A18" s="21"/>
      <c r="B18" s="80"/>
      <c r="C18" s="97">
        <v>1</v>
      </c>
      <c r="D18" s="327"/>
      <c r="E18" s="158">
        <v>1</v>
      </c>
      <c r="F18" s="2"/>
      <c r="G18" s="297"/>
      <c r="H18" s="298">
        <v>1</v>
      </c>
      <c r="I18" s="299"/>
      <c r="J18" s="2"/>
      <c r="K18" s="80"/>
      <c r="L18" s="97">
        <v>1</v>
      </c>
      <c r="M18" s="327"/>
      <c r="N18" s="158">
        <v>1</v>
      </c>
      <c r="O18" s="2"/>
      <c r="P18" s="80" t="s">
        <v>61</v>
      </c>
      <c r="Q18" s="51"/>
      <c r="R18" s="158">
        <v>1</v>
      </c>
      <c r="S18" s="2"/>
      <c r="T18" s="2"/>
      <c r="V18" s="80" t="s">
        <v>61</v>
      </c>
      <c r="W18" s="51"/>
      <c r="X18" s="158">
        <v>1</v>
      </c>
      <c r="Y18" s="2"/>
      <c r="Z18" s="80"/>
      <c r="AA18" s="158">
        <v>1</v>
      </c>
      <c r="AB18" s="80"/>
      <c r="AC18" s="158">
        <v>1</v>
      </c>
      <c r="AD18" s="22"/>
      <c r="AE18" s="154"/>
      <c r="AF18" s="172">
        <v>0.5</v>
      </c>
      <c r="AG18" s="300"/>
      <c r="AI18" s="80"/>
      <c r="AJ18" s="51"/>
      <c r="AK18" s="158">
        <v>1</v>
      </c>
      <c r="AL18" s="2"/>
      <c r="AM18" s="154"/>
      <c r="AN18" s="172">
        <v>0.2</v>
      </c>
      <c r="AO18" s="173"/>
      <c r="AP18" s="174"/>
      <c r="AR18" s="2"/>
      <c r="AS18" s="2"/>
      <c r="AT18" s="2"/>
      <c r="AU18" s="23"/>
    </row>
    <row r="19" spans="1:47" ht="18.75" thickBot="1">
      <c r="A19" s="77"/>
      <c r="B19" s="37"/>
      <c r="C19" s="37"/>
      <c r="D19" s="37"/>
      <c r="E19" s="37"/>
      <c r="F19" s="2"/>
      <c r="G19" s="182" t="s">
        <v>207</v>
      </c>
      <c r="H19" s="175"/>
      <c r="I19" s="328" t="s">
        <v>208</v>
      </c>
      <c r="J19" s="2"/>
      <c r="K19" s="2"/>
      <c r="L19" s="2"/>
      <c r="M19" s="2"/>
      <c r="N19" s="2"/>
      <c r="Q19" s="2"/>
      <c r="R19" s="2"/>
      <c r="S19" s="2"/>
      <c r="T19" s="4"/>
      <c r="W19" s="4"/>
      <c r="AB19" s="2"/>
      <c r="AC19" s="2"/>
      <c r="AD19" s="22"/>
      <c r="AE19" s="154" t="s">
        <v>209</v>
      </c>
      <c r="AF19" s="275"/>
      <c r="AG19" s="276"/>
      <c r="AI19" s="2"/>
      <c r="AJ19" s="2"/>
      <c r="AK19" s="2"/>
      <c r="AL19" s="2"/>
      <c r="AM19" s="154" t="s">
        <v>189</v>
      </c>
      <c r="AN19" s="275"/>
      <c r="AO19" s="154" t="s">
        <v>210</v>
      </c>
      <c r="AP19" s="175"/>
      <c r="AR19" s="2"/>
      <c r="AS19" s="2"/>
      <c r="AT19" s="2"/>
      <c r="AU19" s="76"/>
    </row>
    <row r="20" spans="1:47" ht="18">
      <c r="A20" s="21"/>
      <c r="B20" s="329"/>
      <c r="C20" s="329"/>
      <c r="D20" s="329"/>
      <c r="E20" s="329"/>
      <c r="F20" s="2"/>
      <c r="G20" s="162"/>
      <c r="H20" s="282">
        <v>0</v>
      </c>
      <c r="I20" s="330">
        <v>0</v>
      </c>
      <c r="J20" s="2"/>
      <c r="K20" s="2"/>
      <c r="L20" s="2"/>
      <c r="M20" s="2"/>
      <c r="N20" s="2"/>
      <c r="O20" s="37"/>
      <c r="P20" s="37"/>
      <c r="Q20" s="2" t="s">
        <v>211</v>
      </c>
      <c r="R20" s="2"/>
      <c r="S20" s="2"/>
      <c r="T20" s="4"/>
      <c r="W20" s="4"/>
      <c r="X20" s="37"/>
      <c r="Y20" s="37"/>
      <c r="Z20" s="86"/>
      <c r="AA20" s="86"/>
      <c r="AB20" s="86"/>
      <c r="AC20" s="86"/>
      <c r="AD20" s="37"/>
      <c r="AE20" s="162" t="s">
        <v>92</v>
      </c>
      <c r="AF20" s="281"/>
      <c r="AG20" s="282">
        <v>0</v>
      </c>
      <c r="AH20" s="37"/>
      <c r="AI20" s="2"/>
      <c r="AJ20" s="2"/>
      <c r="AK20" s="2"/>
      <c r="AL20" s="2"/>
      <c r="AM20" s="162"/>
      <c r="AN20" s="307">
        <v>3.5</v>
      </c>
      <c r="AO20" s="162"/>
      <c r="AP20" s="282">
        <v>3.5</v>
      </c>
      <c r="AR20" s="2"/>
      <c r="AS20" s="2"/>
      <c r="AT20" s="4"/>
      <c r="AU20" s="23"/>
    </row>
    <row r="21" spans="1:47" ht="21" thickBot="1">
      <c r="A21" s="21"/>
      <c r="B21" s="37"/>
      <c r="C21" s="37"/>
      <c r="D21" s="37"/>
      <c r="E21" s="37"/>
      <c r="F21" s="2"/>
      <c r="G21" s="163"/>
      <c r="H21" s="285">
        <f>0.5*C1</f>
        <v>0.5</v>
      </c>
      <c r="I21" s="331">
        <f>0.25*C1</f>
        <v>0.25</v>
      </c>
      <c r="J21" s="2"/>
      <c r="K21" s="37"/>
      <c r="L21" s="37"/>
      <c r="M21" s="2"/>
      <c r="N21" s="2"/>
      <c r="O21" s="2"/>
      <c r="P21" s="2"/>
      <c r="Q21" s="37"/>
      <c r="R21" s="37"/>
      <c r="S21" s="37"/>
      <c r="T21" s="2"/>
      <c r="W21" s="37"/>
      <c r="X21" s="2"/>
      <c r="Y21" s="2"/>
      <c r="Z21" s="2"/>
      <c r="AA21" s="2"/>
      <c r="AB21" s="2"/>
      <c r="AC21" s="2"/>
      <c r="AD21" s="2"/>
      <c r="AE21" s="163" t="s">
        <v>93</v>
      </c>
      <c r="AF21" s="81"/>
      <c r="AG21" s="285">
        <f>0.5*C1</f>
        <v>0.5</v>
      </c>
      <c r="AH21" s="2"/>
      <c r="AI21" s="2"/>
      <c r="AJ21" s="176"/>
      <c r="AK21" s="176"/>
      <c r="AL21" s="2"/>
      <c r="AM21" s="316">
        <f>(7+24)/2+3</f>
        <v>18.5</v>
      </c>
      <c r="AN21" s="313">
        <f>(1.5+0.25+0.75)*C1</f>
        <v>2.5</v>
      </c>
      <c r="AO21" s="316">
        <f>(7+24)/2+3</f>
        <v>18.5</v>
      </c>
      <c r="AP21" s="315">
        <f>(0.75)*C1</f>
        <v>0.75</v>
      </c>
      <c r="AR21" s="2"/>
      <c r="AS21" s="2"/>
      <c r="AT21" s="22"/>
      <c r="AU21" s="23"/>
    </row>
    <row r="22" spans="1:47" ht="18">
      <c r="A22" s="21"/>
      <c r="B22" s="329"/>
      <c r="C22" s="329"/>
      <c r="D22" s="329"/>
      <c r="E22" s="329"/>
      <c r="G22" s="44"/>
      <c r="H22" s="285">
        <f>5/60</f>
        <v>0.08333333333333333</v>
      </c>
      <c r="I22" s="332">
        <f>5/60</f>
        <v>0.08333333333333333</v>
      </c>
      <c r="K22" s="148" t="s">
        <v>212</v>
      </c>
      <c r="L22" s="149"/>
      <c r="M22" s="150"/>
      <c r="N22" s="2"/>
      <c r="O22" s="37"/>
      <c r="P22" s="37"/>
      <c r="Q22" s="2"/>
      <c r="S22" s="148" t="s">
        <v>213</v>
      </c>
      <c r="T22" s="149"/>
      <c r="U22" s="150"/>
      <c r="W22" s="2"/>
      <c r="X22" s="37"/>
      <c r="Y22" s="37"/>
      <c r="Z22" s="86"/>
      <c r="AA22" s="86"/>
      <c r="AB22" s="86"/>
      <c r="AC22" s="37"/>
      <c r="AD22" s="37"/>
      <c r="AE22" s="44" t="s">
        <v>94</v>
      </c>
      <c r="AF22" s="2"/>
      <c r="AG22" s="285">
        <f>5/60</f>
        <v>0.08333333333333333</v>
      </c>
      <c r="AH22" s="37"/>
      <c r="AI22" s="2"/>
      <c r="AM22" s="44"/>
      <c r="AN22" s="107">
        <v>0</v>
      </c>
      <c r="AO22" s="44"/>
      <c r="AP22" s="157">
        <v>0</v>
      </c>
      <c r="AR22" s="177" t="s">
        <v>214</v>
      </c>
      <c r="AS22" s="178"/>
      <c r="AT22" s="150"/>
      <c r="AU22" s="23"/>
    </row>
    <row r="23" spans="1:47" ht="18.75" thickBot="1">
      <c r="A23" s="21"/>
      <c r="B23" s="329"/>
      <c r="C23" s="329"/>
      <c r="D23" s="329"/>
      <c r="E23" s="329"/>
      <c r="G23" s="80"/>
      <c r="H23" s="158">
        <v>1</v>
      </c>
      <c r="I23" s="333">
        <v>1</v>
      </c>
      <c r="K23" s="154"/>
      <c r="L23" s="172">
        <v>0.3333333333333333</v>
      </c>
      <c r="M23" s="174"/>
      <c r="N23" s="2"/>
      <c r="O23" s="2"/>
      <c r="P23" s="2"/>
      <c r="Q23" s="2"/>
      <c r="S23" s="154"/>
      <c r="T23" s="180">
        <v>1</v>
      </c>
      <c r="U23" s="300"/>
      <c r="W23" s="2"/>
      <c r="X23" s="2"/>
      <c r="Y23" s="2"/>
      <c r="Z23" s="2"/>
      <c r="AA23" s="2"/>
      <c r="AB23" s="2"/>
      <c r="AC23" s="2"/>
      <c r="AD23" s="2"/>
      <c r="AE23" s="80" t="s">
        <v>61</v>
      </c>
      <c r="AF23" s="51"/>
      <c r="AG23" s="158">
        <v>1</v>
      </c>
      <c r="AH23" s="2"/>
      <c r="AI23" s="2"/>
      <c r="AM23" s="80"/>
      <c r="AN23" s="97">
        <v>1</v>
      </c>
      <c r="AO23" s="80"/>
      <c r="AP23" s="158">
        <v>1</v>
      </c>
      <c r="AR23" s="179"/>
      <c r="AS23" s="180"/>
      <c r="AT23" s="181"/>
      <c r="AU23" s="23"/>
    </row>
    <row r="24" spans="1:47" ht="18.75" thickBot="1">
      <c r="A24" s="21"/>
      <c r="B24" s="329"/>
      <c r="C24" s="329"/>
      <c r="D24" s="329"/>
      <c r="E24" s="329"/>
      <c r="I24" s="334"/>
      <c r="K24" s="154" t="s">
        <v>184</v>
      </c>
      <c r="L24" s="275"/>
      <c r="M24" s="276"/>
      <c r="N24" s="2"/>
      <c r="O24" s="2"/>
      <c r="P24" s="2"/>
      <c r="Q24" s="2"/>
      <c r="S24" s="154" t="s">
        <v>215</v>
      </c>
      <c r="T24" s="275"/>
      <c r="U24" s="276"/>
      <c r="V24" s="2"/>
      <c r="W24" s="2"/>
      <c r="X24" s="2"/>
      <c r="Y24" s="2"/>
      <c r="Z24" s="2"/>
      <c r="AA24" s="2"/>
      <c r="AB24" s="2"/>
      <c r="AC24" s="2"/>
      <c r="AD24" s="2"/>
      <c r="AE24" s="2"/>
      <c r="AF24" s="2"/>
      <c r="AG24" s="2"/>
      <c r="AI24" s="2"/>
      <c r="AP24" s="2"/>
      <c r="AR24" s="154" t="s">
        <v>184</v>
      </c>
      <c r="AS24" s="275"/>
      <c r="AT24" s="276"/>
      <c r="AU24" s="23"/>
    </row>
    <row r="25" spans="1:47" ht="18">
      <c r="A25" s="21"/>
      <c r="B25" s="329"/>
      <c r="C25" s="329"/>
      <c r="D25" s="329"/>
      <c r="E25" s="329"/>
      <c r="I25" s="37"/>
      <c r="K25" s="162" t="s">
        <v>92</v>
      </c>
      <c r="L25" s="281"/>
      <c r="M25" s="282">
        <v>1</v>
      </c>
      <c r="N25" s="2"/>
      <c r="O25" s="2"/>
      <c r="P25" s="2"/>
      <c r="Q25" s="2"/>
      <c r="S25" s="162" t="s">
        <v>92</v>
      </c>
      <c r="T25" s="281"/>
      <c r="U25" s="282">
        <v>3.5</v>
      </c>
      <c r="V25" s="2"/>
      <c r="W25" s="2"/>
      <c r="X25" s="2"/>
      <c r="Y25" s="2"/>
      <c r="Z25" s="2"/>
      <c r="AA25" s="2"/>
      <c r="AB25" s="2"/>
      <c r="AC25" s="2"/>
      <c r="AD25" s="2"/>
      <c r="AE25" s="2"/>
      <c r="AF25" s="2"/>
      <c r="AG25" s="2"/>
      <c r="AI25" s="2"/>
      <c r="AP25" s="2"/>
      <c r="AR25" s="162" t="s">
        <v>92</v>
      </c>
      <c r="AS25" s="281"/>
      <c r="AT25" s="282">
        <v>3.5</v>
      </c>
      <c r="AU25" s="23"/>
    </row>
    <row r="26" spans="1:47" ht="15">
      <c r="A26" s="21"/>
      <c r="B26" s="329"/>
      <c r="C26" s="329"/>
      <c r="D26" s="329"/>
      <c r="E26" s="329"/>
      <c r="I26" s="2"/>
      <c r="K26" s="44" t="s">
        <v>93</v>
      </c>
      <c r="L26" s="2"/>
      <c r="M26" s="157">
        <f>0.25*C1</f>
        <v>0.25</v>
      </c>
      <c r="N26" s="2"/>
      <c r="O26" s="2"/>
      <c r="P26" s="2"/>
      <c r="Q26" s="2"/>
      <c r="S26" s="163" t="s">
        <v>93</v>
      </c>
      <c r="T26" s="335">
        <f>(7+24)/2+3</f>
        <v>18.5</v>
      </c>
      <c r="U26" s="315">
        <f>(1.5+0.75)*C1/T23</f>
        <v>2.25</v>
      </c>
      <c r="V26" s="2"/>
      <c r="W26" s="2"/>
      <c r="X26" s="2"/>
      <c r="Y26" s="2"/>
      <c r="Z26" s="2"/>
      <c r="AA26" s="2"/>
      <c r="AB26" s="2"/>
      <c r="AC26" s="2"/>
      <c r="AD26" s="2"/>
      <c r="AE26" s="2"/>
      <c r="AF26" s="2"/>
      <c r="AG26" s="2"/>
      <c r="AI26" s="2"/>
      <c r="AP26" s="2"/>
      <c r="AR26" s="44" t="s">
        <v>93</v>
      </c>
      <c r="AS26" s="2"/>
      <c r="AT26" s="285">
        <f>0.2*C1</f>
        <v>0.2</v>
      </c>
      <c r="AU26" s="23"/>
    </row>
    <row r="27" spans="1:47" ht="15">
      <c r="A27" s="21"/>
      <c r="B27" s="329"/>
      <c r="C27" s="329"/>
      <c r="D27" s="329"/>
      <c r="E27" s="329"/>
      <c r="I27" s="2"/>
      <c r="K27" s="44" t="s">
        <v>94</v>
      </c>
      <c r="L27" s="2"/>
      <c r="M27" s="285">
        <v>0</v>
      </c>
      <c r="N27" s="2"/>
      <c r="O27" s="2"/>
      <c r="P27" s="2"/>
      <c r="Q27" s="2"/>
      <c r="S27" s="44" t="s">
        <v>94</v>
      </c>
      <c r="T27" s="2"/>
      <c r="U27" s="285">
        <f>5/60</f>
        <v>0.08333333333333333</v>
      </c>
      <c r="V27" s="2"/>
      <c r="W27" s="2"/>
      <c r="X27" s="2"/>
      <c r="Y27" s="2"/>
      <c r="Z27" s="2"/>
      <c r="AA27" s="2"/>
      <c r="AB27" s="2"/>
      <c r="AC27" s="2"/>
      <c r="AD27" s="2"/>
      <c r="AE27" s="2"/>
      <c r="AF27" s="2"/>
      <c r="AG27" s="2"/>
      <c r="AI27" s="2"/>
      <c r="AP27" s="2"/>
      <c r="AR27" s="44" t="s">
        <v>94</v>
      </c>
      <c r="AS27" s="2"/>
      <c r="AT27" s="157">
        <v>0</v>
      </c>
      <c r="AU27" s="23"/>
    </row>
    <row r="28" spans="1:47" ht="18.75" thickBot="1">
      <c r="A28" s="21"/>
      <c r="B28" s="37"/>
      <c r="C28" s="37"/>
      <c r="D28" s="37"/>
      <c r="E28" s="37"/>
      <c r="I28" s="2"/>
      <c r="K28" s="80" t="s">
        <v>61</v>
      </c>
      <c r="L28" s="51"/>
      <c r="M28" s="158">
        <v>1</v>
      </c>
      <c r="N28" s="2"/>
      <c r="O28" s="2"/>
      <c r="P28" s="2"/>
      <c r="Q28" s="2"/>
      <c r="S28" s="80" t="s">
        <v>61</v>
      </c>
      <c r="T28" s="51"/>
      <c r="U28" s="158">
        <v>1</v>
      </c>
      <c r="V28" s="2"/>
      <c r="W28" s="2"/>
      <c r="X28" s="2"/>
      <c r="Y28" s="2"/>
      <c r="Z28" s="2"/>
      <c r="AA28" s="2"/>
      <c r="AB28" s="2"/>
      <c r="AC28" s="2"/>
      <c r="AD28" s="2"/>
      <c r="AE28" s="2"/>
      <c r="AF28" s="2"/>
      <c r="AG28" s="2"/>
      <c r="AI28" s="2"/>
      <c r="AP28" s="2"/>
      <c r="AR28" s="80" t="s">
        <v>61</v>
      </c>
      <c r="AS28" s="51"/>
      <c r="AT28" s="158">
        <v>1</v>
      </c>
      <c r="AU28" s="23"/>
    </row>
    <row r="29" spans="1:47" ht="18">
      <c r="A29" s="21"/>
      <c r="O29" s="37"/>
      <c r="P29" s="37"/>
      <c r="Q29" s="37"/>
      <c r="R29" s="37"/>
      <c r="S29" s="37"/>
      <c r="T29" s="37"/>
      <c r="U29" s="37"/>
      <c r="V29" s="37"/>
      <c r="W29" s="37"/>
      <c r="X29" s="37"/>
      <c r="Y29" s="86"/>
      <c r="Z29" s="86"/>
      <c r="AA29" s="86"/>
      <c r="AB29" s="37"/>
      <c r="AC29" s="37"/>
      <c r="AD29" s="37"/>
      <c r="AE29" s="37"/>
      <c r="AF29" s="37"/>
      <c r="AG29" s="37"/>
      <c r="AH29" s="2"/>
      <c r="AI29" s="336"/>
      <c r="AJ29" s="78"/>
      <c r="AK29" s="78"/>
      <c r="AL29" s="78"/>
      <c r="AM29" s="78"/>
      <c r="AN29" s="78"/>
      <c r="AO29" s="78"/>
      <c r="AP29" s="336"/>
      <c r="AQ29" s="37"/>
      <c r="AR29" s="37"/>
      <c r="AS29" s="37"/>
      <c r="AU29" s="23"/>
    </row>
    <row r="30" spans="1:47" ht="18">
      <c r="A30" s="21"/>
      <c r="O30" s="37"/>
      <c r="P30" s="37"/>
      <c r="Q30" s="37"/>
      <c r="R30" s="37"/>
      <c r="S30" s="37"/>
      <c r="T30" s="37"/>
      <c r="U30" s="37"/>
      <c r="V30" s="37"/>
      <c r="W30" s="37"/>
      <c r="X30" s="37"/>
      <c r="Y30" s="86"/>
      <c r="Z30" s="86"/>
      <c r="AA30" s="86"/>
      <c r="AB30" s="37"/>
      <c r="AC30" s="37"/>
      <c r="AD30" s="37"/>
      <c r="AE30" s="37"/>
      <c r="AF30" s="37"/>
      <c r="AG30" s="37"/>
      <c r="AH30" s="2"/>
      <c r="AI30" s="336" t="s">
        <v>216</v>
      </c>
      <c r="AJ30" s="78"/>
      <c r="AK30" s="78"/>
      <c r="AL30" s="78"/>
      <c r="AM30" s="78"/>
      <c r="AN30" s="78"/>
      <c r="AO30" s="78"/>
      <c r="AP30" s="336" t="s">
        <v>217</v>
      </c>
      <c r="AQ30" s="37"/>
      <c r="AR30" s="37"/>
      <c r="AS30" s="37"/>
      <c r="AU30" s="23"/>
    </row>
    <row r="31" spans="1:47" ht="15">
      <c r="A31" s="21"/>
      <c r="B31" s="329"/>
      <c r="C31" s="329"/>
      <c r="D31" s="329"/>
      <c r="E31" s="329"/>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2"/>
      <c r="AJ31" s="2">
        <v>4</v>
      </c>
      <c r="AK31" s="2" t="s">
        <v>218</v>
      </c>
      <c r="AL31" s="2"/>
      <c r="AM31" s="2"/>
      <c r="AN31" s="2"/>
      <c r="AO31" s="2"/>
      <c r="AP31" s="2" t="s">
        <v>219</v>
      </c>
      <c r="AQ31" s="2"/>
      <c r="AR31" s="2"/>
      <c r="AS31" s="2"/>
      <c r="AU31" s="23"/>
    </row>
    <row r="32" spans="1:47" ht="18.75" thickBot="1">
      <c r="A32" s="337" t="s">
        <v>258</v>
      </c>
      <c r="B32" s="32"/>
      <c r="C32" s="32"/>
      <c r="D32" s="32"/>
      <c r="E32" s="32"/>
      <c r="F32" s="32"/>
      <c r="G32" s="32"/>
      <c r="H32" s="32"/>
      <c r="I32" s="32"/>
      <c r="J32" s="32"/>
      <c r="K32" s="32"/>
      <c r="L32" s="32"/>
      <c r="M32" s="32"/>
      <c r="N32" s="32"/>
      <c r="O32" s="32"/>
      <c r="P32" s="32"/>
      <c r="Q32" s="32"/>
      <c r="R32" s="32"/>
      <c r="S32" s="32"/>
      <c r="T32" s="32"/>
      <c r="U32" s="32"/>
      <c r="V32" s="338"/>
      <c r="W32" s="338"/>
      <c r="X32" s="32"/>
      <c r="Y32" s="32"/>
      <c r="Z32" s="32"/>
      <c r="AA32" s="32"/>
      <c r="AB32" s="339" t="str">
        <f>A32</f>
        <v>Stream(1) =&gt; 100% OK</v>
      </c>
      <c r="AC32" s="339"/>
      <c r="AD32" s="339"/>
      <c r="AE32" s="340"/>
      <c r="AF32" s="32"/>
      <c r="AG32" s="32"/>
      <c r="AH32" s="341" t="s">
        <v>259</v>
      </c>
      <c r="AI32" s="32"/>
      <c r="AJ32" s="339"/>
      <c r="AK32" s="340"/>
      <c r="AL32" s="32"/>
      <c r="AM32" s="32"/>
      <c r="AN32" s="32"/>
      <c r="AO32" s="341" t="s">
        <v>260</v>
      </c>
      <c r="AP32" s="339"/>
      <c r="AQ32" s="339"/>
      <c r="AR32" s="340"/>
      <c r="AS32" s="32"/>
      <c r="AT32" s="342"/>
      <c r="AU32" s="33"/>
    </row>
    <row r="33" spans="1:47" ht="16.5" thickBot="1">
      <c r="A33" s="24"/>
      <c r="B33" s="343"/>
      <c r="C33" s="343">
        <f>D10/60</f>
        <v>0.16666666666666666</v>
      </c>
      <c r="D33" s="4"/>
      <c r="E33" s="4"/>
      <c r="F33" s="4"/>
      <c r="G33" s="4"/>
      <c r="H33" s="4"/>
      <c r="I33" s="4"/>
      <c r="J33" s="4"/>
      <c r="K33" s="4"/>
      <c r="L33" s="4"/>
      <c r="M33" s="4"/>
      <c r="N33" s="4"/>
      <c r="O33" s="4"/>
      <c r="P33" s="4"/>
      <c r="Q33" s="4"/>
      <c r="R33" s="4"/>
      <c r="S33" s="4"/>
      <c r="T33" s="4"/>
      <c r="U33" s="4"/>
      <c r="V33" s="4"/>
      <c r="W33" s="4"/>
      <c r="X33" s="4"/>
      <c r="Y33" s="4"/>
      <c r="Z33" s="4"/>
      <c r="AA33" s="4"/>
      <c r="AB33" s="4"/>
      <c r="AC33" s="344">
        <f>SUM(A33:Y33)</f>
        <v>0.16666666666666666</v>
      </c>
      <c r="AD33" s="345" t="s">
        <v>0</v>
      </c>
      <c r="AE33" s="4"/>
      <c r="AF33" s="346" t="s">
        <v>67</v>
      </c>
      <c r="AG33" s="4"/>
      <c r="AH33" s="4"/>
      <c r="AI33" s="347">
        <f>AC33</f>
        <v>0.16666666666666666</v>
      </c>
      <c r="AJ33" s="345" t="s">
        <v>0</v>
      </c>
      <c r="AK33" s="4"/>
      <c r="AL33" s="346" t="s">
        <v>67</v>
      </c>
      <c r="AM33" s="348"/>
      <c r="AN33" s="4"/>
      <c r="AO33" s="4"/>
      <c r="AP33" s="344">
        <f>AC33</f>
        <v>0.16666666666666666</v>
      </c>
      <c r="AQ33" s="345" t="s">
        <v>0</v>
      </c>
      <c r="AR33" s="4"/>
      <c r="AS33" s="346" t="s">
        <v>67</v>
      </c>
      <c r="AT33" s="2"/>
      <c r="AU33" s="25"/>
    </row>
    <row r="34" spans="1:47" ht="15.75">
      <c r="A34" s="349"/>
      <c r="B34" s="350">
        <f>D6</f>
        <v>7</v>
      </c>
      <c r="C34" s="330"/>
      <c r="D34" s="350">
        <f>C15</f>
        <v>0</v>
      </c>
      <c r="E34" s="330"/>
      <c r="F34" s="350">
        <f>H20</f>
        <v>0</v>
      </c>
      <c r="G34" s="351"/>
      <c r="H34" s="350">
        <f>M25</f>
        <v>1</v>
      </c>
      <c r="I34" s="330"/>
      <c r="J34" s="350">
        <f>L15</f>
        <v>3.5</v>
      </c>
      <c r="K34" s="351"/>
      <c r="L34" s="350">
        <f>R15</f>
        <v>1</v>
      </c>
      <c r="M34" s="330"/>
      <c r="N34" s="350">
        <f>X15</f>
        <v>14</v>
      </c>
      <c r="O34" s="351"/>
      <c r="P34" s="350">
        <f>AA15</f>
        <v>1</v>
      </c>
      <c r="Q34" s="330"/>
      <c r="R34" s="350">
        <f>AG20</f>
        <v>0</v>
      </c>
      <c r="S34" s="351"/>
      <c r="T34" s="350">
        <f>AK15</f>
        <v>0</v>
      </c>
      <c r="U34" s="330"/>
      <c r="V34" s="350">
        <f>AT25</f>
        <v>3.5</v>
      </c>
      <c r="W34" s="351"/>
      <c r="X34" s="350">
        <f>AT14</f>
        <v>7</v>
      </c>
      <c r="Y34" s="351"/>
      <c r="Z34" s="73"/>
      <c r="AA34" s="352"/>
      <c r="AB34" s="107"/>
      <c r="AC34" s="353">
        <f>SUM(B34:Z34)</f>
        <v>38</v>
      </c>
      <c r="AD34" s="354" t="s">
        <v>1</v>
      </c>
      <c r="AE34" s="355" t="s">
        <v>44</v>
      </c>
      <c r="AF34" s="356">
        <f>((D6+D7+D8)/D9+(C15+C16+B16+C17)/C18+(H20+H21+H22)/H23+(M25+M26+M27)/M28+(L15+L16+L17)/L18+(R15+R16+R17)/R18+(X15+X16+X17)/X18+(AA15+AA16+AA17)/AA18+(AG20+AG21+AG22)/AG23+(AK15+AK16+AK17)/AK18+(AT25+AT26+AT27)/AT28+(AT14+AT15+AT16)/AT17)/AK78+(AS15+K16)/24+(L16*15)/7</f>
        <v>8.663392857142858</v>
      </c>
      <c r="AG34" s="107"/>
      <c r="AH34" s="107"/>
      <c r="AI34" s="357">
        <f>AC34+AJ31*7</f>
        <v>66</v>
      </c>
      <c r="AJ34" s="354" t="s">
        <v>1</v>
      </c>
      <c r="AK34" s="355" t="s">
        <v>44</v>
      </c>
      <c r="AL34" s="356">
        <f>AF34+AJ31</f>
        <v>12.663392857142858</v>
      </c>
      <c r="AM34" s="358"/>
      <c r="AN34" s="107"/>
      <c r="AO34" s="107"/>
      <c r="AP34" s="353">
        <f>AC34+10*7</f>
        <v>108</v>
      </c>
      <c r="AQ34" s="354" t="s">
        <v>1</v>
      </c>
      <c r="AR34" s="355" t="s">
        <v>44</v>
      </c>
      <c r="AS34" s="356">
        <f>AF34+10</f>
        <v>18.66339285714286</v>
      </c>
      <c r="AT34" s="2"/>
      <c r="AU34" s="29"/>
    </row>
    <row r="35" spans="1:47" ht="15.75">
      <c r="A35" s="28"/>
      <c r="B35" s="332">
        <f>D7</f>
        <v>0.2</v>
      </c>
      <c r="C35" s="350"/>
      <c r="D35" s="332">
        <f>SUM(B16:C16)</f>
        <v>0.6</v>
      </c>
      <c r="E35" s="350"/>
      <c r="F35" s="332">
        <f>H21</f>
        <v>0.5</v>
      </c>
      <c r="G35" s="359"/>
      <c r="H35" s="350">
        <f>M26</f>
        <v>0.25</v>
      </c>
      <c r="I35" s="350"/>
      <c r="J35" s="332">
        <f>SUM(K16:L16)</f>
        <v>20.75</v>
      </c>
      <c r="K35" s="359"/>
      <c r="L35" s="350">
        <f>R16</f>
        <v>0.25</v>
      </c>
      <c r="M35" s="350"/>
      <c r="N35" s="332">
        <f>X16</f>
        <v>0.25</v>
      </c>
      <c r="O35" s="359"/>
      <c r="P35" s="332">
        <f>AA16</f>
        <v>0.25</v>
      </c>
      <c r="Q35" s="350"/>
      <c r="R35" s="350">
        <f>AG21</f>
        <v>0.5</v>
      </c>
      <c r="S35" s="359"/>
      <c r="T35" s="332">
        <f>AK16</f>
        <v>0.5</v>
      </c>
      <c r="U35" s="350"/>
      <c r="V35" s="332">
        <f>AT26</f>
        <v>0.2</v>
      </c>
      <c r="W35" s="359"/>
      <c r="X35" s="332">
        <f>SUM(AS15:AT15)</f>
        <v>22.5</v>
      </c>
      <c r="Y35" s="359"/>
      <c r="Z35" s="73"/>
      <c r="AA35" s="73"/>
      <c r="AB35" s="107"/>
      <c r="AC35" s="360">
        <f>SUM(B35:Z35)</f>
        <v>46.75</v>
      </c>
      <c r="AD35" s="361" t="s">
        <v>2</v>
      </c>
      <c r="AE35" s="355" t="s">
        <v>45</v>
      </c>
      <c r="AF35" s="362">
        <v>15</v>
      </c>
      <c r="AG35" s="107"/>
      <c r="AH35" s="107"/>
      <c r="AI35" s="363">
        <f>AC35</f>
        <v>46.75</v>
      </c>
      <c r="AJ35" s="361" t="s">
        <v>2</v>
      </c>
      <c r="AK35" s="355" t="s">
        <v>45</v>
      </c>
      <c r="AL35" s="362"/>
      <c r="AM35" s="348"/>
      <c r="AN35" s="107"/>
      <c r="AO35" s="4"/>
      <c r="AP35" s="360">
        <f>AC35</f>
        <v>46.75</v>
      </c>
      <c r="AQ35" s="361" t="s">
        <v>2</v>
      </c>
      <c r="AR35" s="355" t="s">
        <v>45</v>
      </c>
      <c r="AS35" s="362"/>
      <c r="AT35" s="2"/>
      <c r="AU35" s="29"/>
    </row>
    <row r="36" spans="1:47" ht="16.5" thickBot="1">
      <c r="A36" s="24"/>
      <c r="B36" s="364">
        <f>D8</f>
        <v>0.08333333333333333</v>
      </c>
      <c r="C36" s="365"/>
      <c r="D36" s="364">
        <f>C17</f>
        <v>0.08333333333333333</v>
      </c>
      <c r="E36" s="365"/>
      <c r="F36" s="364">
        <f>H22</f>
        <v>0.08333333333333333</v>
      </c>
      <c r="G36" s="366"/>
      <c r="H36" s="364">
        <f>M27</f>
        <v>0</v>
      </c>
      <c r="I36" s="365"/>
      <c r="J36" s="364">
        <f>L17</f>
        <v>0.08333333333333333</v>
      </c>
      <c r="K36" s="366"/>
      <c r="L36" s="364">
        <f>R17</f>
        <v>0</v>
      </c>
      <c r="M36" s="365"/>
      <c r="N36" s="364">
        <f>X17</f>
        <v>0</v>
      </c>
      <c r="O36" s="366"/>
      <c r="P36" s="364">
        <f>AA17</f>
        <v>0</v>
      </c>
      <c r="Q36" s="365"/>
      <c r="R36" s="364">
        <f>AG22</f>
        <v>0.08333333333333333</v>
      </c>
      <c r="S36" s="366"/>
      <c r="T36" s="364">
        <f>AK17</f>
        <v>0.08333333333333333</v>
      </c>
      <c r="U36" s="367"/>
      <c r="V36" s="333">
        <f>AT27</f>
        <v>0</v>
      </c>
      <c r="W36" s="366"/>
      <c r="X36" s="333">
        <f>AT16</f>
        <v>0</v>
      </c>
      <c r="Y36" s="366"/>
      <c r="Z36" s="368"/>
      <c r="AA36" s="57"/>
      <c r="AB36" s="4"/>
      <c r="AC36" s="369">
        <f>SUM(B36:Z36)</f>
        <v>0.49999999999999994</v>
      </c>
      <c r="AD36" s="370" t="s">
        <v>10</v>
      </c>
      <c r="AE36" s="355" t="s">
        <v>220</v>
      </c>
      <c r="AF36" s="371">
        <v>7</v>
      </c>
      <c r="AG36" s="4"/>
      <c r="AH36" s="4"/>
      <c r="AI36" s="372">
        <f>AC36</f>
        <v>0.49999999999999994</v>
      </c>
      <c r="AJ36" s="370" t="s">
        <v>10</v>
      </c>
      <c r="AK36" s="355" t="s">
        <v>220</v>
      </c>
      <c r="AL36" s="371">
        <f>AF36</f>
        <v>7</v>
      </c>
      <c r="AM36" s="373"/>
      <c r="AN36" s="4"/>
      <c r="AO36" s="4"/>
      <c r="AP36" s="369">
        <f>AC36</f>
        <v>0.49999999999999994</v>
      </c>
      <c r="AQ36" s="370" t="s">
        <v>10</v>
      </c>
      <c r="AR36" s="355" t="s">
        <v>220</v>
      </c>
      <c r="AS36" s="371">
        <f>AF36</f>
        <v>7</v>
      </c>
      <c r="AT36" s="2"/>
      <c r="AU36" s="25"/>
    </row>
    <row r="37" spans="1:47" ht="16.5" thickBot="1">
      <c r="A37" s="24"/>
      <c r="B37" s="374" t="str">
        <f>B3</f>
        <v>STORE KIT</v>
      </c>
      <c r="C37" s="4"/>
      <c r="D37" s="4" t="str">
        <f>B12</f>
        <v>Ini. Build/QC</v>
      </c>
      <c r="E37" s="4"/>
      <c r="F37" s="4" t="str">
        <f>G17</f>
        <v>Wiring Sol.</v>
      </c>
      <c r="G37" s="4"/>
      <c r="H37" s="4" t="str">
        <f>K22</f>
        <v>QCWire</v>
      </c>
      <c r="I37" s="4"/>
      <c r="J37" s="4" t="str">
        <f>K12</f>
        <v>Strap/Solith</v>
      </c>
      <c r="K37" s="4"/>
      <c r="L37" s="4" t="str">
        <f>P12</f>
        <v>QC Sol.</v>
      </c>
      <c r="M37" s="4"/>
      <c r="N37" s="4" t="str">
        <f>V12</f>
        <v>MIP</v>
      </c>
      <c r="O37" s="4"/>
      <c r="P37" s="4" t="str">
        <f>Z12</f>
        <v>Close Test</v>
      </c>
      <c r="Q37" s="4"/>
      <c r="R37" s="4" t="str">
        <f>AE17</f>
        <v>Sold Test Harn</v>
      </c>
      <c r="S37" s="4"/>
      <c r="T37" s="4" t="str">
        <f>AI12</f>
        <v>Install RF, Test</v>
      </c>
      <c r="U37" s="4"/>
      <c r="V37" s="4" t="str">
        <f>AR22</f>
        <v>TKUpdate</v>
      </c>
      <c r="W37" s="4"/>
      <c r="X37" s="343" t="str">
        <f>AS12</f>
        <v>TTI-DC</v>
      </c>
      <c r="Y37" s="4"/>
      <c r="Z37" s="57"/>
      <c r="AA37" s="57"/>
      <c r="AB37" s="4"/>
      <c r="AC37" s="369">
        <f>SUM(AC33:AC36)</f>
        <v>85.41666666666666</v>
      </c>
      <c r="AD37" s="370" t="s">
        <v>3</v>
      </c>
      <c r="AE37" s="375" t="s">
        <v>78</v>
      </c>
      <c r="AF37" s="376">
        <v>15.4</v>
      </c>
      <c r="AG37" s="4"/>
      <c r="AH37" s="4"/>
      <c r="AI37" s="372">
        <f>SUM(AI33:AI36)</f>
        <v>113.41666666666667</v>
      </c>
      <c r="AJ37" s="370" t="s">
        <v>3</v>
      </c>
      <c r="AK37" s="375" t="s">
        <v>78</v>
      </c>
      <c r="AL37" s="376">
        <v>19.4</v>
      </c>
      <c r="AM37" s="4"/>
      <c r="AN37" s="4"/>
      <c r="AO37" s="4"/>
      <c r="AP37" s="369">
        <f>SUM(AP33:AP36)</f>
        <v>155.41666666666669</v>
      </c>
      <c r="AQ37" s="370" t="s">
        <v>3</v>
      </c>
      <c r="AR37" s="375" t="s">
        <v>78</v>
      </c>
      <c r="AS37" s="376">
        <v>25.4</v>
      </c>
      <c r="AT37" s="2"/>
      <c r="AU37" s="25"/>
    </row>
    <row r="38" spans="1:47" ht="15.75">
      <c r="A38" s="31"/>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377"/>
      <c r="AD38" s="108"/>
      <c r="AE38" s="378"/>
      <c r="AF38" s="108"/>
      <c r="AG38" s="108"/>
      <c r="AH38" s="108"/>
      <c r="AI38" s="379"/>
      <c r="AJ38" s="108"/>
      <c r="AK38" s="378"/>
      <c r="AL38" s="108"/>
      <c r="AM38" s="108"/>
      <c r="AN38" s="108"/>
      <c r="AO38" s="108"/>
      <c r="AP38" s="377"/>
      <c r="AQ38" s="108"/>
      <c r="AR38" s="378"/>
      <c r="AS38" s="108"/>
      <c r="AT38" s="134"/>
      <c r="AU38" s="380"/>
    </row>
    <row r="39" spans="1:47" ht="18.75" thickBot="1">
      <c r="A39" s="381" t="s">
        <v>261</v>
      </c>
      <c r="B39" s="37"/>
      <c r="C39" s="37"/>
      <c r="D39" s="37"/>
      <c r="E39" s="37"/>
      <c r="F39" s="37"/>
      <c r="G39" s="37"/>
      <c r="H39" s="37"/>
      <c r="I39" s="37"/>
      <c r="J39" s="37"/>
      <c r="K39" s="37"/>
      <c r="L39" s="37"/>
      <c r="M39" s="37"/>
      <c r="N39" s="37"/>
      <c r="O39" s="37"/>
      <c r="P39" s="37"/>
      <c r="Q39" s="37"/>
      <c r="R39" s="37"/>
      <c r="S39" s="37"/>
      <c r="T39" s="4"/>
      <c r="U39" s="4"/>
      <c r="V39" s="37"/>
      <c r="W39" s="37"/>
      <c r="X39" s="37"/>
      <c r="Y39" s="37"/>
      <c r="Z39" s="37"/>
      <c r="AA39" s="37"/>
      <c r="AB39" s="118" t="str">
        <f>A39</f>
        <v>Stream(4) =&gt; 100% OK</v>
      </c>
      <c r="AC39" s="118"/>
      <c r="AD39" s="118"/>
      <c r="AE39" s="288"/>
      <c r="AF39" s="37"/>
      <c r="AG39" s="37"/>
      <c r="AH39" s="382" t="s">
        <v>262</v>
      </c>
      <c r="AI39" s="119"/>
      <c r="AJ39" s="118"/>
      <c r="AK39" s="288"/>
      <c r="AL39" s="37"/>
      <c r="AM39" s="37"/>
      <c r="AN39" s="37"/>
      <c r="AO39" s="382" t="s">
        <v>263</v>
      </c>
      <c r="AP39" s="118"/>
      <c r="AQ39" s="118"/>
      <c r="AR39" s="288"/>
      <c r="AS39" s="37"/>
      <c r="AU39" s="76"/>
    </row>
    <row r="40" spans="1:47" ht="16.5" thickBot="1">
      <c r="A40" s="24"/>
      <c r="B40" s="343"/>
      <c r="C40" s="343">
        <f>C33</f>
        <v>0.16666666666666666</v>
      </c>
      <c r="D40" s="343"/>
      <c r="E40" s="343"/>
      <c r="F40" s="343"/>
      <c r="G40" s="343"/>
      <c r="H40" s="343"/>
      <c r="I40" s="343"/>
      <c r="J40" s="343"/>
      <c r="K40" s="343"/>
      <c r="L40" s="343"/>
      <c r="M40" s="343"/>
      <c r="N40" s="343"/>
      <c r="O40" s="343"/>
      <c r="P40" s="343"/>
      <c r="Q40" s="343"/>
      <c r="R40" s="343"/>
      <c r="S40" s="343"/>
      <c r="T40" s="343"/>
      <c r="U40" s="343"/>
      <c r="V40" s="343"/>
      <c r="W40" s="343"/>
      <c r="X40" s="343"/>
      <c r="Y40" s="343"/>
      <c r="Z40" s="368"/>
      <c r="AA40" s="368"/>
      <c r="AB40" s="4"/>
      <c r="AC40" s="344">
        <f>SUM(A40:Y40)</f>
        <v>0.16666666666666666</v>
      </c>
      <c r="AD40" s="345" t="s">
        <v>0</v>
      </c>
      <c r="AE40" s="4"/>
      <c r="AF40" s="346" t="s">
        <v>67</v>
      </c>
      <c r="AG40" s="4"/>
      <c r="AH40" s="4"/>
      <c r="AI40" s="347">
        <f>AC40</f>
        <v>0.16666666666666666</v>
      </c>
      <c r="AJ40" s="345" t="s">
        <v>0</v>
      </c>
      <c r="AK40" s="4"/>
      <c r="AL40" s="346" t="s">
        <v>67</v>
      </c>
      <c r="AM40" s="348"/>
      <c r="AN40" s="4"/>
      <c r="AO40" s="4"/>
      <c r="AP40" s="344">
        <f>AC40</f>
        <v>0.16666666666666666</v>
      </c>
      <c r="AQ40" s="345" t="s">
        <v>0</v>
      </c>
      <c r="AR40" s="4"/>
      <c r="AS40" s="346" t="s">
        <v>67</v>
      </c>
      <c r="AU40" s="25"/>
    </row>
    <row r="41" spans="1:47" ht="15.75">
      <c r="A41" s="349"/>
      <c r="B41" s="350">
        <f>D6</f>
        <v>7</v>
      </c>
      <c r="C41" s="330"/>
      <c r="D41" s="350">
        <f>C15</f>
        <v>0</v>
      </c>
      <c r="E41" s="330"/>
      <c r="F41" s="350">
        <f>I20</f>
        <v>0</v>
      </c>
      <c r="G41" s="330"/>
      <c r="H41" s="350">
        <f>M25</f>
        <v>1</v>
      </c>
      <c r="I41" s="330"/>
      <c r="J41" s="350">
        <f>L15</f>
        <v>3.5</v>
      </c>
      <c r="K41" s="330"/>
      <c r="L41" s="350">
        <f>R15</f>
        <v>1</v>
      </c>
      <c r="M41" s="330"/>
      <c r="N41" s="350">
        <f>X15</f>
        <v>14</v>
      </c>
      <c r="O41" s="330"/>
      <c r="P41" s="350">
        <f>AA15</f>
        <v>1</v>
      </c>
      <c r="Q41" s="330"/>
      <c r="R41" s="350">
        <f>AG20</f>
        <v>0</v>
      </c>
      <c r="S41" s="330"/>
      <c r="T41" s="383">
        <f>AK15</f>
        <v>0</v>
      </c>
      <c r="U41" s="330"/>
      <c r="V41" s="350">
        <f>AT25</f>
        <v>3.5</v>
      </c>
      <c r="W41" s="351"/>
      <c r="X41" s="350">
        <f>AT14</f>
        <v>7</v>
      </c>
      <c r="Y41" s="351"/>
      <c r="Z41" s="73"/>
      <c r="AA41" s="352"/>
      <c r="AB41" s="107"/>
      <c r="AC41" s="353">
        <f>SUM(B41:Z41)</f>
        <v>38</v>
      </c>
      <c r="AD41" s="354" t="s">
        <v>1</v>
      </c>
      <c r="AE41" s="355" t="s">
        <v>44</v>
      </c>
      <c r="AF41" s="356">
        <f>((D6+D7+D8)/D9+(C15+C16+B16+C17)/C18+(I20+I21+I22)/I23+(M25+M26+M27)/M28+(L15+L16+L17)/L18+(R15+R16+R17)/R18+(X15+X16+X17)/X18+(AA15+AA16+AA17)/AA18+(AG20+AG21+AG22)/AG23+(AK15+AK16+AK17)/AK18+(AT25+AT26+AT27)/AT28+(AT14+AT15+AT16)/AT17)/AK78+(AS15+K16)/24+(L16*15)/7</f>
        <v>8.627678571428572</v>
      </c>
      <c r="AG41" s="107"/>
      <c r="AH41" s="107"/>
      <c r="AI41" s="357">
        <f>AC41+AJ31*7</f>
        <v>66</v>
      </c>
      <c r="AJ41" s="354" t="s">
        <v>1</v>
      </c>
      <c r="AK41" s="355" t="s">
        <v>44</v>
      </c>
      <c r="AL41" s="356">
        <f>AF41+AJ31</f>
        <v>12.627678571428572</v>
      </c>
      <c r="AM41" s="358"/>
      <c r="AN41" s="107"/>
      <c r="AO41" s="107"/>
      <c r="AP41" s="353">
        <f>AC41+10*7</f>
        <v>108</v>
      </c>
      <c r="AQ41" s="354" t="s">
        <v>1</v>
      </c>
      <c r="AR41" s="355" t="s">
        <v>44</v>
      </c>
      <c r="AS41" s="356">
        <f>AF41+10</f>
        <v>18.62767857142857</v>
      </c>
      <c r="AU41" s="29"/>
    </row>
    <row r="42" spans="1:47" ht="15.75">
      <c r="A42" s="28"/>
      <c r="B42" s="332">
        <f>D7</f>
        <v>0.2</v>
      </c>
      <c r="C42" s="350"/>
      <c r="D42" s="332">
        <f>SUM(B16:C16)</f>
        <v>0.6</v>
      </c>
      <c r="E42" s="350"/>
      <c r="F42" s="332">
        <f>I21</f>
        <v>0.25</v>
      </c>
      <c r="G42" s="350"/>
      <c r="H42" s="350">
        <f>M26</f>
        <v>0.25</v>
      </c>
      <c r="I42" s="350"/>
      <c r="J42" s="332">
        <f>SUM(K16:L16)</f>
        <v>20.75</v>
      </c>
      <c r="K42" s="350"/>
      <c r="L42" s="350">
        <f>R16</f>
        <v>0.25</v>
      </c>
      <c r="M42" s="350"/>
      <c r="N42" s="332">
        <f>X16</f>
        <v>0.25</v>
      </c>
      <c r="O42" s="350"/>
      <c r="P42" s="332">
        <f>AA16</f>
        <v>0.25</v>
      </c>
      <c r="Q42" s="350"/>
      <c r="R42" s="332">
        <f>AG21</f>
        <v>0.5</v>
      </c>
      <c r="S42" s="350"/>
      <c r="T42" s="384">
        <f>AK16</f>
        <v>0.5</v>
      </c>
      <c r="U42" s="350"/>
      <c r="V42" s="332">
        <f>AT26</f>
        <v>0.2</v>
      </c>
      <c r="W42" s="359"/>
      <c r="X42" s="332">
        <f>SUM(AS15:AT15)</f>
        <v>22.5</v>
      </c>
      <c r="Y42" s="359"/>
      <c r="Z42" s="73"/>
      <c r="AA42" s="73"/>
      <c r="AB42" s="107"/>
      <c r="AC42" s="360">
        <f>SUM(B42:Z42)</f>
        <v>46.5</v>
      </c>
      <c r="AD42" s="361" t="s">
        <v>2</v>
      </c>
      <c r="AE42" s="355" t="s">
        <v>45</v>
      </c>
      <c r="AF42" s="362">
        <v>15</v>
      </c>
      <c r="AG42" s="107"/>
      <c r="AH42" s="107"/>
      <c r="AI42" s="363">
        <f>AC42</f>
        <v>46.5</v>
      </c>
      <c r="AJ42" s="361" t="s">
        <v>2</v>
      </c>
      <c r="AK42" s="355" t="s">
        <v>45</v>
      </c>
      <c r="AL42" s="362"/>
      <c r="AM42" s="348"/>
      <c r="AN42" s="107"/>
      <c r="AO42" s="4"/>
      <c r="AP42" s="360">
        <f>AC42</f>
        <v>46.5</v>
      </c>
      <c r="AQ42" s="361" t="s">
        <v>2</v>
      </c>
      <c r="AR42" s="355" t="s">
        <v>45</v>
      </c>
      <c r="AS42" s="362"/>
      <c r="AU42" s="29"/>
    </row>
    <row r="43" spans="1:47" ht="16.5" thickBot="1">
      <c r="A43" s="24"/>
      <c r="B43" s="364">
        <f>D8</f>
        <v>0.08333333333333333</v>
      </c>
      <c r="C43" s="365"/>
      <c r="D43" s="364">
        <f>C17</f>
        <v>0.08333333333333333</v>
      </c>
      <c r="E43" s="365"/>
      <c r="F43" s="364">
        <f>I22</f>
        <v>0.08333333333333333</v>
      </c>
      <c r="G43" s="365"/>
      <c r="H43" s="364">
        <f>M27</f>
        <v>0</v>
      </c>
      <c r="I43" s="365"/>
      <c r="J43" s="364">
        <f>L17</f>
        <v>0.08333333333333333</v>
      </c>
      <c r="K43" s="365"/>
      <c r="L43" s="364">
        <f>R17</f>
        <v>0</v>
      </c>
      <c r="M43" s="365"/>
      <c r="N43" s="364">
        <f>X17</f>
        <v>0</v>
      </c>
      <c r="O43" s="365"/>
      <c r="P43" s="364">
        <f>AA17</f>
        <v>0</v>
      </c>
      <c r="Q43" s="365"/>
      <c r="R43" s="364">
        <f>AG22</f>
        <v>0.08333333333333333</v>
      </c>
      <c r="S43" s="365"/>
      <c r="T43" s="385">
        <f>AK17</f>
        <v>0.08333333333333333</v>
      </c>
      <c r="U43" s="365"/>
      <c r="V43" s="364">
        <f>AT27</f>
        <v>0</v>
      </c>
      <c r="W43" s="366"/>
      <c r="X43" s="364">
        <f>AT16</f>
        <v>0</v>
      </c>
      <c r="Y43" s="366"/>
      <c r="Z43" s="368"/>
      <c r="AA43" s="57"/>
      <c r="AB43" s="4"/>
      <c r="AC43" s="369">
        <f>SUM(B43:Z43)</f>
        <v>0.49999999999999994</v>
      </c>
      <c r="AD43" s="370" t="s">
        <v>10</v>
      </c>
      <c r="AE43" s="355" t="s">
        <v>220</v>
      </c>
      <c r="AF43" s="371">
        <v>7</v>
      </c>
      <c r="AG43" s="4"/>
      <c r="AH43" s="4"/>
      <c r="AI43" s="372">
        <f>AC43</f>
        <v>0.49999999999999994</v>
      </c>
      <c r="AJ43" s="370" t="s">
        <v>10</v>
      </c>
      <c r="AK43" s="355" t="s">
        <v>220</v>
      </c>
      <c r="AL43" s="371">
        <f>AF43</f>
        <v>7</v>
      </c>
      <c r="AM43" s="373"/>
      <c r="AN43" s="4"/>
      <c r="AO43" s="4"/>
      <c r="AP43" s="369">
        <f>AC43</f>
        <v>0.49999999999999994</v>
      </c>
      <c r="AQ43" s="370" t="s">
        <v>10</v>
      </c>
      <c r="AR43" s="355" t="s">
        <v>220</v>
      </c>
      <c r="AS43" s="371">
        <f>AF43</f>
        <v>7</v>
      </c>
      <c r="AU43" s="25"/>
    </row>
    <row r="44" spans="1:47" ht="16.5" thickBot="1">
      <c r="A44" s="24"/>
      <c r="B44" s="4" t="str">
        <f>B37</f>
        <v>STORE KIT</v>
      </c>
      <c r="C44" s="4"/>
      <c r="D44" s="4" t="str">
        <f>D37</f>
        <v>Ini. Build/QC</v>
      </c>
      <c r="E44" s="4"/>
      <c r="F44" s="4" t="str">
        <f>F37</f>
        <v>Wiring Sol.</v>
      </c>
      <c r="G44" s="4"/>
      <c r="H44" s="4" t="str">
        <f>H37</f>
        <v>QCWire</v>
      </c>
      <c r="I44" s="4"/>
      <c r="J44" s="4" t="str">
        <f>J37</f>
        <v>Strap/Solith</v>
      </c>
      <c r="K44" s="4"/>
      <c r="L44" s="4" t="str">
        <f>L37</f>
        <v>QC Sol.</v>
      </c>
      <c r="M44" s="4"/>
      <c r="N44" s="4" t="str">
        <f>N37</f>
        <v>MIP</v>
      </c>
      <c r="O44" s="4"/>
      <c r="P44" s="4" t="str">
        <f>P37</f>
        <v>Close Test</v>
      </c>
      <c r="Q44" s="4"/>
      <c r="R44" s="4" t="str">
        <f>R37</f>
        <v>Sold Test Harn</v>
      </c>
      <c r="S44" s="4"/>
      <c r="T44" s="4" t="str">
        <f>T37</f>
        <v>Install RF, Test</v>
      </c>
      <c r="U44" s="4"/>
      <c r="V44" s="4" t="str">
        <f>V37</f>
        <v>TKUpdate</v>
      </c>
      <c r="W44" s="4"/>
      <c r="X44" s="343" t="str">
        <f>AS12</f>
        <v>TTI-DC</v>
      </c>
      <c r="Y44" s="4"/>
      <c r="Z44" s="57"/>
      <c r="AA44" s="57"/>
      <c r="AB44" s="4"/>
      <c r="AC44" s="369">
        <f>SUM(AC40:AC43)</f>
        <v>85.16666666666666</v>
      </c>
      <c r="AD44" s="370" t="s">
        <v>3</v>
      </c>
      <c r="AE44" s="375" t="s">
        <v>78</v>
      </c>
      <c r="AF44" s="376">
        <v>14.9</v>
      </c>
      <c r="AG44" s="4"/>
      <c r="AH44" s="4"/>
      <c r="AI44" s="372">
        <f>SUM(AI40:AI43)</f>
        <v>113.16666666666667</v>
      </c>
      <c r="AJ44" s="370" t="s">
        <v>3</v>
      </c>
      <c r="AK44" s="375" t="s">
        <v>78</v>
      </c>
      <c r="AL44" s="376">
        <v>18.8</v>
      </c>
      <c r="AM44" s="4"/>
      <c r="AN44" s="4"/>
      <c r="AO44" s="4"/>
      <c r="AP44" s="369">
        <f>SUM(AP40:AP43)</f>
        <v>155.16666666666669</v>
      </c>
      <c r="AQ44" s="370" t="s">
        <v>3</v>
      </c>
      <c r="AR44" s="375" t="s">
        <v>78</v>
      </c>
      <c r="AS44" s="376">
        <v>24.9</v>
      </c>
      <c r="AU44" s="25"/>
    </row>
    <row r="45" spans="1:47" ht="15">
      <c r="A45" s="24"/>
      <c r="B45" s="4"/>
      <c r="C45" s="4"/>
      <c r="D45" s="4"/>
      <c r="E45" s="343"/>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57"/>
      <c r="AK45" s="57"/>
      <c r="AL45" s="57"/>
      <c r="AM45" s="57"/>
      <c r="AN45" s="57"/>
      <c r="AO45" s="56"/>
      <c r="AP45" s="56"/>
      <c r="AQ45" s="386"/>
      <c r="AR45" s="57"/>
      <c r="AS45" s="57"/>
      <c r="AU45" s="387"/>
    </row>
    <row r="46" spans="1:47" ht="18.75" thickBot="1">
      <c r="A46" s="337" t="s">
        <v>264</v>
      </c>
      <c r="B46" s="32"/>
      <c r="C46" s="32"/>
      <c r="D46" s="32"/>
      <c r="E46" s="32"/>
      <c r="F46" s="32"/>
      <c r="G46" s="32"/>
      <c r="H46" s="32"/>
      <c r="I46" s="32"/>
      <c r="J46" s="32"/>
      <c r="K46" s="32"/>
      <c r="L46" s="32"/>
      <c r="M46" s="32"/>
      <c r="N46" s="32"/>
      <c r="O46" s="32"/>
      <c r="P46" s="32"/>
      <c r="Q46" s="32"/>
      <c r="R46" s="32"/>
      <c r="S46" s="32"/>
      <c r="T46" s="338"/>
      <c r="U46" s="338"/>
      <c r="V46" s="32"/>
      <c r="W46" s="32"/>
      <c r="X46" s="32"/>
      <c r="Y46" s="32"/>
      <c r="Z46" s="32"/>
      <c r="AA46" s="32"/>
      <c r="AB46" s="339" t="str">
        <f>A46</f>
        <v>Stream(7) =&gt; 100% OK</v>
      </c>
      <c r="AC46" s="339"/>
      <c r="AD46" s="339"/>
      <c r="AE46" s="340"/>
      <c r="AF46" s="32"/>
      <c r="AG46" s="32"/>
      <c r="AH46" s="341" t="s">
        <v>265</v>
      </c>
      <c r="AI46" s="388"/>
      <c r="AJ46" s="339"/>
      <c r="AK46" s="340"/>
      <c r="AL46" s="32"/>
      <c r="AM46" s="32"/>
      <c r="AN46" s="32"/>
      <c r="AO46" s="341" t="s">
        <v>266</v>
      </c>
      <c r="AP46" s="339"/>
      <c r="AQ46" s="339"/>
      <c r="AR46" s="340"/>
      <c r="AS46" s="32"/>
      <c r="AT46" s="342"/>
      <c r="AU46" s="33"/>
    </row>
    <row r="47" spans="1:47" ht="16.5" thickBot="1">
      <c r="A47" s="24"/>
      <c r="B47" s="343"/>
      <c r="C47" s="343">
        <f>C40</f>
        <v>0.16666666666666666</v>
      </c>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4"/>
      <c r="AC47" s="344">
        <f>SUM(A47:Y47)</f>
        <v>0.16666666666666666</v>
      </c>
      <c r="AD47" s="345" t="s">
        <v>0</v>
      </c>
      <c r="AE47" s="4"/>
      <c r="AF47" s="346" t="s">
        <v>67</v>
      </c>
      <c r="AG47" s="4"/>
      <c r="AH47" s="4"/>
      <c r="AI47" s="347">
        <f>AC47</f>
        <v>0.16666666666666666</v>
      </c>
      <c r="AJ47" s="345" t="s">
        <v>0</v>
      </c>
      <c r="AK47" s="4"/>
      <c r="AL47" s="346" t="s">
        <v>67</v>
      </c>
      <c r="AM47" s="348"/>
      <c r="AN47" s="4"/>
      <c r="AO47" s="4"/>
      <c r="AP47" s="344">
        <f>AC47</f>
        <v>0.16666666666666666</v>
      </c>
      <c r="AQ47" s="345" t="s">
        <v>0</v>
      </c>
      <c r="AR47" s="4"/>
      <c r="AS47" s="346" t="s">
        <v>67</v>
      </c>
      <c r="AT47" s="2"/>
      <c r="AU47" s="25"/>
    </row>
    <row r="48" spans="1:47" ht="15.75">
      <c r="A48" s="349"/>
      <c r="B48" s="350">
        <f>D6</f>
        <v>7</v>
      </c>
      <c r="C48" s="330"/>
      <c r="D48" s="383">
        <f>C15</f>
        <v>0</v>
      </c>
      <c r="E48" s="330"/>
      <c r="F48" s="350">
        <f>H20</f>
        <v>0</v>
      </c>
      <c r="G48" s="330"/>
      <c r="H48" s="350">
        <f>M25</f>
        <v>1</v>
      </c>
      <c r="I48" s="330"/>
      <c r="J48" s="350">
        <f>L15</f>
        <v>3.5</v>
      </c>
      <c r="K48" s="330"/>
      <c r="L48" s="350">
        <f>R15</f>
        <v>1</v>
      </c>
      <c r="M48" s="330"/>
      <c r="N48" s="350">
        <f>U25</f>
        <v>3.5</v>
      </c>
      <c r="O48" s="330"/>
      <c r="P48" s="350">
        <f>X15</f>
        <v>14</v>
      </c>
      <c r="Q48" s="330"/>
      <c r="R48" s="350">
        <f>AA15</f>
        <v>1</v>
      </c>
      <c r="S48" s="330"/>
      <c r="T48" s="350">
        <f>AG20</f>
        <v>0</v>
      </c>
      <c r="U48" s="330"/>
      <c r="V48" s="350">
        <f>AK15</f>
        <v>0</v>
      </c>
      <c r="W48" s="330"/>
      <c r="X48" s="350">
        <f>AT25</f>
        <v>3.5</v>
      </c>
      <c r="Y48" s="351"/>
      <c r="Z48" s="350">
        <f>AT14</f>
        <v>7</v>
      </c>
      <c r="AA48" s="351"/>
      <c r="AB48" s="107"/>
      <c r="AC48" s="353">
        <f>SUM(B48:Z48)</f>
        <v>41.5</v>
      </c>
      <c r="AD48" s="354" t="s">
        <v>1</v>
      </c>
      <c r="AE48" s="355" t="s">
        <v>44</v>
      </c>
      <c r="AF48" s="356">
        <f>((D6+D7+D8)/D9+(C15+C16+B16+C17)/C18+(H20+H21+H22)/H23+(M25+M26+M27)/M28+(L15+L16+L17)/L18+(R15+R16+R17)/R18+(U25+U26+U27)/U28+(X15+X16+X17)/X18+(AA15+AA16+AA17)/AA18+(AG20+AG21+AG22)/AG23+(AK15+AK16+AK17)/AK18+(AT25+AT26+AT27)/AT28+(AT14+AT15+AT16)/AT17)/AK78+(K16+T26+AS15)/24+(U26*15)/7</f>
        <v>13.803273809523809</v>
      </c>
      <c r="AG48" s="107"/>
      <c r="AH48" s="107"/>
      <c r="AI48" s="357">
        <f>AC48+AJ31*7</f>
        <v>69.5</v>
      </c>
      <c r="AJ48" s="354" t="s">
        <v>1</v>
      </c>
      <c r="AK48" s="355" t="s">
        <v>44</v>
      </c>
      <c r="AL48" s="356">
        <f>AF48+AJ31</f>
        <v>17.80327380952381</v>
      </c>
      <c r="AM48" s="358"/>
      <c r="AN48" s="107"/>
      <c r="AO48" s="107"/>
      <c r="AP48" s="353">
        <f>AC48+10*7</f>
        <v>111.5</v>
      </c>
      <c r="AQ48" s="354" t="s">
        <v>1</v>
      </c>
      <c r="AR48" s="355" t="s">
        <v>44</v>
      </c>
      <c r="AS48" s="356">
        <f>AF48+10</f>
        <v>23.80327380952381</v>
      </c>
      <c r="AT48" s="2"/>
      <c r="AU48" s="29"/>
    </row>
    <row r="49" spans="1:47" ht="15.75">
      <c r="A49" s="28"/>
      <c r="B49" s="332">
        <f>D7</f>
        <v>0.2</v>
      </c>
      <c r="C49" s="350"/>
      <c r="D49" s="384">
        <f>SUM(B16:C16)</f>
        <v>0.6</v>
      </c>
      <c r="E49" s="350"/>
      <c r="F49" s="332">
        <f>H21</f>
        <v>0.5</v>
      </c>
      <c r="G49" s="350"/>
      <c r="H49" s="350">
        <f>M26</f>
        <v>0.25</v>
      </c>
      <c r="I49" s="350"/>
      <c r="J49" s="332">
        <f>SUM(K16:L16)</f>
        <v>20.75</v>
      </c>
      <c r="K49" s="350"/>
      <c r="L49" s="350">
        <f>R16</f>
        <v>0.25</v>
      </c>
      <c r="M49" s="350"/>
      <c r="N49" s="332">
        <f>SUM(T26:U26)</f>
        <v>20.75</v>
      </c>
      <c r="O49" s="350"/>
      <c r="P49" s="332">
        <f>X16</f>
        <v>0.25</v>
      </c>
      <c r="Q49" s="350"/>
      <c r="R49" s="332">
        <f>AA16</f>
        <v>0.25</v>
      </c>
      <c r="S49" s="350"/>
      <c r="T49" s="332">
        <f>AG21</f>
        <v>0.5</v>
      </c>
      <c r="U49" s="350"/>
      <c r="V49" s="332">
        <f>AK16</f>
        <v>0.5</v>
      </c>
      <c r="W49" s="350"/>
      <c r="X49" s="332">
        <f>AT26</f>
        <v>0.2</v>
      </c>
      <c r="Y49" s="359"/>
      <c r="Z49" s="332">
        <f>SUM(AS15:AT15)</f>
        <v>22.5</v>
      </c>
      <c r="AA49" s="359"/>
      <c r="AB49" s="107"/>
      <c r="AC49" s="360">
        <f>SUM(B49:Z49)</f>
        <v>67.5</v>
      </c>
      <c r="AD49" s="361" t="s">
        <v>2</v>
      </c>
      <c r="AE49" s="355" t="s">
        <v>45</v>
      </c>
      <c r="AF49" s="362">
        <v>15</v>
      </c>
      <c r="AG49" s="107"/>
      <c r="AH49" s="107"/>
      <c r="AI49" s="363">
        <f>AC49</f>
        <v>67.5</v>
      </c>
      <c r="AJ49" s="361" t="s">
        <v>2</v>
      </c>
      <c r="AK49" s="355" t="s">
        <v>45</v>
      </c>
      <c r="AL49" s="362"/>
      <c r="AM49" s="348"/>
      <c r="AN49" s="107"/>
      <c r="AO49" s="4"/>
      <c r="AP49" s="360">
        <f>AC49</f>
        <v>67.5</v>
      </c>
      <c r="AQ49" s="361" t="s">
        <v>2</v>
      </c>
      <c r="AR49" s="355" t="s">
        <v>45</v>
      </c>
      <c r="AS49" s="362"/>
      <c r="AT49" s="2"/>
      <c r="AU49" s="29"/>
    </row>
    <row r="50" spans="1:47" ht="16.5" thickBot="1">
      <c r="A50" s="24"/>
      <c r="B50" s="364">
        <f>D8</f>
        <v>0.08333333333333333</v>
      </c>
      <c r="C50" s="365"/>
      <c r="D50" s="385">
        <f>C17</f>
        <v>0.08333333333333333</v>
      </c>
      <c r="E50" s="365"/>
      <c r="F50" s="364">
        <f>H22</f>
        <v>0.08333333333333333</v>
      </c>
      <c r="G50" s="365"/>
      <c r="H50" s="364">
        <f>M27</f>
        <v>0</v>
      </c>
      <c r="I50" s="365"/>
      <c r="J50" s="364">
        <f>L17</f>
        <v>0.08333333333333333</v>
      </c>
      <c r="K50" s="365"/>
      <c r="L50" s="364">
        <f>R17</f>
        <v>0</v>
      </c>
      <c r="M50" s="365"/>
      <c r="N50" s="364">
        <f>U27</f>
        <v>0.08333333333333333</v>
      </c>
      <c r="O50" s="365"/>
      <c r="P50" s="364">
        <f>X17</f>
        <v>0</v>
      </c>
      <c r="Q50" s="365"/>
      <c r="R50" s="364">
        <f>AA17</f>
        <v>0</v>
      </c>
      <c r="S50" s="365"/>
      <c r="T50" s="364">
        <f>AG22</f>
        <v>0.08333333333333333</v>
      </c>
      <c r="U50" s="365"/>
      <c r="V50" s="364">
        <f>AK17</f>
        <v>0.08333333333333333</v>
      </c>
      <c r="W50" s="365"/>
      <c r="X50" s="364">
        <f>AT27</f>
        <v>0</v>
      </c>
      <c r="Y50" s="366"/>
      <c r="Z50" s="364">
        <f>AT16</f>
        <v>0</v>
      </c>
      <c r="AA50" s="366"/>
      <c r="AB50" s="4"/>
      <c r="AC50" s="369">
        <f>SUM(B50:Z50)</f>
        <v>0.5833333333333333</v>
      </c>
      <c r="AD50" s="370" t="s">
        <v>10</v>
      </c>
      <c r="AE50" s="355" t="s">
        <v>220</v>
      </c>
      <c r="AF50" s="371">
        <v>7</v>
      </c>
      <c r="AG50" s="4"/>
      <c r="AH50" s="4"/>
      <c r="AI50" s="372">
        <f>AC50</f>
        <v>0.5833333333333333</v>
      </c>
      <c r="AJ50" s="370" t="s">
        <v>10</v>
      </c>
      <c r="AK50" s="355" t="s">
        <v>220</v>
      </c>
      <c r="AL50" s="371">
        <f>AF50</f>
        <v>7</v>
      </c>
      <c r="AM50" s="373"/>
      <c r="AN50" s="4"/>
      <c r="AO50" s="4"/>
      <c r="AP50" s="369">
        <f>AC50</f>
        <v>0.5833333333333333</v>
      </c>
      <c r="AQ50" s="370" t="s">
        <v>10</v>
      </c>
      <c r="AR50" s="355" t="s">
        <v>220</v>
      </c>
      <c r="AS50" s="371">
        <f>AF50</f>
        <v>7</v>
      </c>
      <c r="AT50" s="2"/>
      <c r="AU50" s="25"/>
    </row>
    <row r="51" spans="1:47" ht="16.5" thickBot="1">
      <c r="A51" s="24"/>
      <c r="B51" s="4" t="str">
        <f>B44</f>
        <v>STORE KIT</v>
      </c>
      <c r="C51" s="4"/>
      <c r="D51" s="4" t="str">
        <f>D44</f>
        <v>Ini. Build/QC</v>
      </c>
      <c r="E51" s="4"/>
      <c r="F51" s="4" t="str">
        <f>F44</f>
        <v>Wiring Sol.</v>
      </c>
      <c r="G51" s="4"/>
      <c r="H51" s="4" t="str">
        <f>H44</f>
        <v>QCWire</v>
      </c>
      <c r="I51" s="4"/>
      <c r="J51" s="4" t="str">
        <f>J44</f>
        <v>Strap/Solith</v>
      </c>
      <c r="K51" s="4"/>
      <c r="L51" s="4" t="str">
        <f>L44</f>
        <v>QC Sol.</v>
      </c>
      <c r="M51" s="4"/>
      <c r="N51" s="4" t="str">
        <f>S22</f>
        <v>Sold D Conn.</v>
      </c>
      <c r="O51" s="4"/>
      <c r="P51" s="4" t="str">
        <f>N44</f>
        <v>MIP</v>
      </c>
      <c r="Q51" s="4"/>
      <c r="R51" s="4" t="str">
        <f>P44</f>
        <v>Close Test</v>
      </c>
      <c r="S51" s="4"/>
      <c r="T51" s="4" t="str">
        <f>AE17</f>
        <v>Sold Test Harn</v>
      </c>
      <c r="U51" s="4"/>
      <c r="V51" s="4" t="str">
        <f>T44</f>
        <v>Install RF, Test</v>
      </c>
      <c r="W51" s="4"/>
      <c r="X51" s="4" t="str">
        <f>V44</f>
        <v>TKUpdate</v>
      </c>
      <c r="Y51" s="4"/>
      <c r="Z51" s="343" t="str">
        <f>AS12</f>
        <v>TTI-DC</v>
      </c>
      <c r="AA51" s="4"/>
      <c r="AB51" s="4"/>
      <c r="AC51" s="369">
        <f>SUM(AC47:AC50)</f>
        <v>109.74999999999999</v>
      </c>
      <c r="AD51" s="370" t="s">
        <v>3</v>
      </c>
      <c r="AE51" s="375" t="s">
        <v>78</v>
      </c>
      <c r="AF51" s="376">
        <v>21.5</v>
      </c>
      <c r="AG51" s="4"/>
      <c r="AH51" s="4"/>
      <c r="AI51" s="372">
        <f>SUM(AI47:AI50)</f>
        <v>137.75000000000003</v>
      </c>
      <c r="AJ51" s="370" t="s">
        <v>3</v>
      </c>
      <c r="AK51" s="375" t="s">
        <v>78</v>
      </c>
      <c r="AL51" s="376">
        <v>25.5</v>
      </c>
      <c r="AM51" s="4"/>
      <c r="AN51" s="4"/>
      <c r="AO51" s="4"/>
      <c r="AP51" s="369">
        <f>SUM(AP47:AP50)</f>
        <v>179.75000000000003</v>
      </c>
      <c r="AQ51" s="370" t="s">
        <v>3</v>
      </c>
      <c r="AR51" s="375" t="s">
        <v>78</v>
      </c>
      <c r="AS51" s="376">
        <v>31.5</v>
      </c>
      <c r="AT51" s="2"/>
      <c r="AU51" s="25"/>
    </row>
    <row r="52" spans="1:47" ht="15">
      <c r="A52" s="31"/>
      <c r="B52" s="109"/>
      <c r="C52" s="109"/>
      <c r="D52" s="109"/>
      <c r="E52" s="38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8"/>
      <c r="AK52" s="108"/>
      <c r="AL52" s="108"/>
      <c r="AM52" s="108"/>
      <c r="AN52" s="108"/>
      <c r="AO52" s="390"/>
      <c r="AP52" s="390"/>
      <c r="AQ52" s="379"/>
      <c r="AR52" s="108"/>
      <c r="AS52" s="108"/>
      <c r="AT52" s="134"/>
      <c r="AU52" s="380"/>
    </row>
    <row r="53" spans="1:47" ht="18.75" thickBot="1">
      <c r="A53" s="381" t="s">
        <v>267</v>
      </c>
      <c r="B53" s="37"/>
      <c r="C53" s="37"/>
      <c r="D53" s="37"/>
      <c r="E53" s="37"/>
      <c r="F53" s="37"/>
      <c r="G53" s="37"/>
      <c r="H53" s="37"/>
      <c r="I53" s="37"/>
      <c r="J53" s="37"/>
      <c r="K53" s="37"/>
      <c r="L53" s="37"/>
      <c r="M53" s="37"/>
      <c r="N53" s="37"/>
      <c r="O53" s="37"/>
      <c r="P53" s="37"/>
      <c r="Q53" s="37"/>
      <c r="R53" s="37"/>
      <c r="S53" s="37"/>
      <c r="T53" s="4"/>
      <c r="U53" s="4"/>
      <c r="V53" s="37"/>
      <c r="W53" s="37"/>
      <c r="X53" s="37"/>
      <c r="Y53" s="37"/>
      <c r="Z53" s="37"/>
      <c r="AA53" s="37"/>
      <c r="AB53" s="118" t="str">
        <f>A53</f>
        <v>Stream(10) =&gt; 100% OK</v>
      </c>
      <c r="AC53" s="118"/>
      <c r="AD53" s="118"/>
      <c r="AE53" s="288"/>
      <c r="AF53" s="37"/>
      <c r="AG53" s="37"/>
      <c r="AH53" s="382" t="s">
        <v>268</v>
      </c>
      <c r="AI53" s="107"/>
      <c r="AJ53" s="118"/>
      <c r="AK53" s="288"/>
      <c r="AL53" s="37"/>
      <c r="AM53" s="37"/>
      <c r="AN53" s="37"/>
      <c r="AO53" s="382" t="s">
        <v>269</v>
      </c>
      <c r="AP53" s="118"/>
      <c r="AQ53" s="118"/>
      <c r="AR53" s="288"/>
      <c r="AS53" s="37"/>
      <c r="AT53" s="2"/>
      <c r="AU53" s="76"/>
    </row>
    <row r="54" spans="1:47" ht="16.5" thickBot="1">
      <c r="A54" s="24"/>
      <c r="B54" s="343"/>
      <c r="C54" s="343">
        <f>C47</f>
        <v>0.16666666666666666</v>
      </c>
      <c r="D54" s="343"/>
      <c r="E54" s="343"/>
      <c r="F54" s="343"/>
      <c r="G54" s="343"/>
      <c r="H54" s="343"/>
      <c r="I54" s="343"/>
      <c r="J54" s="343"/>
      <c r="K54" s="343"/>
      <c r="L54" s="343"/>
      <c r="M54" s="343"/>
      <c r="N54" s="343"/>
      <c r="O54" s="343"/>
      <c r="P54" s="343"/>
      <c r="Q54" s="343"/>
      <c r="R54" s="343"/>
      <c r="S54" s="343"/>
      <c r="T54" s="343"/>
      <c r="U54" s="343"/>
      <c r="V54" s="343"/>
      <c r="W54" s="343"/>
      <c r="X54" s="343"/>
      <c r="Y54" s="343"/>
      <c r="Z54" s="343"/>
      <c r="AA54" s="343"/>
      <c r="AB54" s="4"/>
      <c r="AC54" s="344">
        <f>SUM(A54:Y54)</f>
        <v>0.16666666666666666</v>
      </c>
      <c r="AD54" s="345" t="s">
        <v>0</v>
      </c>
      <c r="AE54" s="4"/>
      <c r="AF54" s="346" t="s">
        <v>67</v>
      </c>
      <c r="AG54" s="4"/>
      <c r="AH54" s="4"/>
      <c r="AI54" s="347">
        <f>AC54</f>
        <v>0.16666666666666666</v>
      </c>
      <c r="AJ54" s="345" t="s">
        <v>0</v>
      </c>
      <c r="AK54" s="4"/>
      <c r="AL54" s="346" t="s">
        <v>67</v>
      </c>
      <c r="AM54" s="348"/>
      <c r="AN54" s="4"/>
      <c r="AO54" s="4"/>
      <c r="AP54" s="344">
        <f>AC54</f>
        <v>0.16666666666666666</v>
      </c>
      <c r="AQ54" s="345" t="s">
        <v>0</v>
      </c>
      <c r="AR54" s="4"/>
      <c r="AS54" s="346" t="s">
        <v>67</v>
      </c>
      <c r="AT54" s="2"/>
      <c r="AU54" s="25"/>
    </row>
    <row r="55" spans="1:47" ht="15.75">
      <c r="A55" s="349"/>
      <c r="B55" s="350">
        <f>D6</f>
        <v>7</v>
      </c>
      <c r="C55" s="330"/>
      <c r="D55" s="383">
        <f>C15</f>
        <v>0</v>
      </c>
      <c r="E55" s="330"/>
      <c r="F55" s="350">
        <f>H20</f>
        <v>0</v>
      </c>
      <c r="G55" s="330"/>
      <c r="H55" s="350">
        <f>M25</f>
        <v>1</v>
      </c>
      <c r="I55" s="330"/>
      <c r="J55" s="350">
        <f>L15</f>
        <v>3.5</v>
      </c>
      <c r="K55" s="330"/>
      <c r="L55" s="350">
        <f>R15</f>
        <v>1</v>
      </c>
      <c r="M55" s="330"/>
      <c r="N55" s="350">
        <f>X15</f>
        <v>14</v>
      </c>
      <c r="O55" s="330"/>
      <c r="P55" s="350">
        <f>AA15</f>
        <v>1</v>
      </c>
      <c r="Q55" s="330"/>
      <c r="R55" s="350">
        <f>AG20</f>
        <v>0</v>
      </c>
      <c r="S55" s="330"/>
      <c r="T55" s="350">
        <f>AK15</f>
        <v>0</v>
      </c>
      <c r="U55" s="330"/>
      <c r="V55" s="350">
        <f>AN20</f>
        <v>3.5</v>
      </c>
      <c r="W55" s="330"/>
      <c r="X55" s="350">
        <f>X48</f>
        <v>3.5</v>
      </c>
      <c r="Y55" s="351"/>
      <c r="Z55" s="350">
        <f>AT14</f>
        <v>7</v>
      </c>
      <c r="AA55" s="351"/>
      <c r="AB55" s="107"/>
      <c r="AC55" s="353">
        <f>SUM(B55:Z55)</f>
        <v>41.5</v>
      </c>
      <c r="AD55" s="354" t="s">
        <v>1</v>
      </c>
      <c r="AE55" s="355" t="s">
        <v>44</v>
      </c>
      <c r="AF55" s="356">
        <f>((D6+D7+D8)/D9+(C15+C16+B16+C17)/C18+(H20+H21+H22)/H23+(M25+M26+M27)/M28+(L15+L16+L17)/L18+(R15+R16+R17)/R18+(X15+X16+X17)/X18+(AA15+AA16+AA17)/AA18+(AK15+AK16+AK17)/AK18+(AT25+AT26+AT27)/AT28+(AN20+AN21+AN22)/AN23+(AT14+AT15+AT16)/AT17)/AK78+(AM21+K16+AS15)/24+(AN21*15)/7</f>
        <v>14.279464285714283</v>
      </c>
      <c r="AG55" s="107"/>
      <c r="AH55" s="107"/>
      <c r="AI55" s="357">
        <f>AC55+AJ38*7</f>
        <v>41.5</v>
      </c>
      <c r="AJ55" s="354" t="s">
        <v>1</v>
      </c>
      <c r="AK55" s="355" t="s">
        <v>44</v>
      </c>
      <c r="AL55" s="356">
        <f>AF55+AJ31</f>
        <v>18.279464285714283</v>
      </c>
      <c r="AM55" s="358"/>
      <c r="AN55" s="107"/>
      <c r="AO55" s="107"/>
      <c r="AP55" s="353">
        <f>AC55+10*7</f>
        <v>111.5</v>
      </c>
      <c r="AQ55" s="354" t="s">
        <v>1</v>
      </c>
      <c r="AR55" s="355" t="s">
        <v>44</v>
      </c>
      <c r="AS55" s="356">
        <f>AF55+10</f>
        <v>24.279464285714283</v>
      </c>
      <c r="AT55" s="2"/>
      <c r="AU55" s="29"/>
    </row>
    <row r="56" spans="1:47" ht="15.75">
      <c r="A56" s="28"/>
      <c r="B56" s="332">
        <f>D7</f>
        <v>0.2</v>
      </c>
      <c r="C56" s="350"/>
      <c r="D56" s="384">
        <f>SUM(B16:C16)</f>
        <v>0.6</v>
      </c>
      <c r="E56" s="350"/>
      <c r="F56" s="332">
        <f>H21</f>
        <v>0.5</v>
      </c>
      <c r="G56" s="350"/>
      <c r="H56" s="350">
        <f>M26</f>
        <v>0.25</v>
      </c>
      <c r="I56" s="350"/>
      <c r="J56" s="332">
        <f>SUM(K16:L16)</f>
        <v>20.75</v>
      </c>
      <c r="K56" s="350"/>
      <c r="L56" s="350">
        <f>R16</f>
        <v>0.25</v>
      </c>
      <c r="M56" s="350"/>
      <c r="N56" s="332">
        <f>X16</f>
        <v>0.25</v>
      </c>
      <c r="O56" s="350"/>
      <c r="P56" s="332">
        <f>AA16</f>
        <v>0.25</v>
      </c>
      <c r="Q56" s="350"/>
      <c r="R56" s="332">
        <f>AG21</f>
        <v>0.5</v>
      </c>
      <c r="S56" s="350"/>
      <c r="T56" s="332">
        <f>AK16</f>
        <v>0.5</v>
      </c>
      <c r="U56" s="350"/>
      <c r="V56" s="332">
        <f>SUM(AM21:AN21)</f>
        <v>21</v>
      </c>
      <c r="W56" s="350"/>
      <c r="X56" s="350">
        <f>X49</f>
        <v>0.2</v>
      </c>
      <c r="Y56" s="359"/>
      <c r="Z56" s="350">
        <f>SUM(AS15:AT15)</f>
        <v>22.5</v>
      </c>
      <c r="AA56" s="359"/>
      <c r="AB56" s="107"/>
      <c r="AC56" s="360">
        <f>SUM(B56:Z56)</f>
        <v>67.75</v>
      </c>
      <c r="AD56" s="361" t="s">
        <v>2</v>
      </c>
      <c r="AE56" s="355" t="s">
        <v>45</v>
      </c>
      <c r="AF56" s="362">
        <v>15</v>
      </c>
      <c r="AG56" s="107"/>
      <c r="AH56" s="107"/>
      <c r="AI56" s="363">
        <f>AC56</f>
        <v>67.75</v>
      </c>
      <c r="AJ56" s="361" t="s">
        <v>2</v>
      </c>
      <c r="AK56" s="355" t="s">
        <v>45</v>
      </c>
      <c r="AL56" s="362"/>
      <c r="AM56" s="348"/>
      <c r="AN56" s="107"/>
      <c r="AO56" s="4"/>
      <c r="AP56" s="360">
        <f>AC56</f>
        <v>67.75</v>
      </c>
      <c r="AQ56" s="361" t="s">
        <v>2</v>
      </c>
      <c r="AR56" s="355" t="s">
        <v>45</v>
      </c>
      <c r="AS56" s="362"/>
      <c r="AT56" s="2"/>
      <c r="AU56" s="29"/>
    </row>
    <row r="57" spans="1:47" ht="16.5" thickBot="1">
      <c r="A57" s="24"/>
      <c r="B57" s="364">
        <f>D8</f>
        <v>0.08333333333333333</v>
      </c>
      <c r="C57" s="365"/>
      <c r="D57" s="385">
        <f>C17</f>
        <v>0.08333333333333333</v>
      </c>
      <c r="E57" s="365"/>
      <c r="F57" s="364">
        <f>H22</f>
        <v>0.08333333333333333</v>
      </c>
      <c r="G57" s="365"/>
      <c r="H57" s="364">
        <f>M27</f>
        <v>0</v>
      </c>
      <c r="I57" s="365"/>
      <c r="J57" s="364">
        <f>L17</f>
        <v>0.08333333333333333</v>
      </c>
      <c r="K57" s="365"/>
      <c r="L57" s="364">
        <f>R17</f>
        <v>0</v>
      </c>
      <c r="M57" s="365"/>
      <c r="N57" s="364">
        <f>X17</f>
        <v>0</v>
      </c>
      <c r="O57" s="365"/>
      <c r="P57" s="364">
        <f>AA17</f>
        <v>0</v>
      </c>
      <c r="Q57" s="365"/>
      <c r="R57" s="364">
        <f>AG22</f>
        <v>0.08333333333333333</v>
      </c>
      <c r="S57" s="365"/>
      <c r="T57" s="364">
        <f>AK17</f>
        <v>0.08333333333333333</v>
      </c>
      <c r="U57" s="365"/>
      <c r="V57" s="364">
        <f>AN22</f>
        <v>0</v>
      </c>
      <c r="W57" s="365"/>
      <c r="X57" s="364">
        <f>X50</f>
        <v>0</v>
      </c>
      <c r="Y57" s="366"/>
      <c r="Z57" s="364">
        <f>AT16</f>
        <v>0</v>
      </c>
      <c r="AA57" s="366"/>
      <c r="AB57" s="4"/>
      <c r="AC57" s="369">
        <f>SUM(B57:Z57)</f>
        <v>0.49999999999999994</v>
      </c>
      <c r="AD57" s="370" t="s">
        <v>10</v>
      </c>
      <c r="AE57" s="355" t="s">
        <v>220</v>
      </c>
      <c r="AF57" s="371">
        <v>7</v>
      </c>
      <c r="AG57" s="4"/>
      <c r="AH57" s="4"/>
      <c r="AI57" s="372">
        <f>AC57</f>
        <v>0.49999999999999994</v>
      </c>
      <c r="AJ57" s="370" t="s">
        <v>10</v>
      </c>
      <c r="AK57" s="355" t="s">
        <v>220</v>
      </c>
      <c r="AL57" s="371">
        <f>AF57</f>
        <v>7</v>
      </c>
      <c r="AM57" s="373"/>
      <c r="AN57" s="4"/>
      <c r="AO57" s="4"/>
      <c r="AP57" s="369">
        <f>AC57</f>
        <v>0.49999999999999994</v>
      </c>
      <c r="AQ57" s="370" t="s">
        <v>10</v>
      </c>
      <c r="AR57" s="355" t="s">
        <v>220</v>
      </c>
      <c r="AS57" s="371">
        <f>AF57</f>
        <v>7</v>
      </c>
      <c r="AT57" s="2"/>
      <c r="AU57" s="25"/>
    </row>
    <row r="58" spans="1:47" ht="16.5" thickBot="1">
      <c r="A58" s="24"/>
      <c r="B58" s="4" t="str">
        <f>B51</f>
        <v>STORE KIT</v>
      </c>
      <c r="C58" s="4"/>
      <c r="D58" s="4" t="str">
        <f>D51</f>
        <v>Ini. Build/QC</v>
      </c>
      <c r="E58" s="4"/>
      <c r="F58" s="4" t="str">
        <f>F51</f>
        <v>Wiring Sol.</v>
      </c>
      <c r="G58" s="4"/>
      <c r="H58" s="4" t="str">
        <f>H51</f>
        <v>QCWire</v>
      </c>
      <c r="I58" s="4"/>
      <c r="J58" s="4" t="str">
        <f>J51</f>
        <v>Strap/Solith</v>
      </c>
      <c r="K58" s="4"/>
      <c r="L58" s="4" t="str">
        <f>L51</f>
        <v>QC Sol.</v>
      </c>
      <c r="M58" s="4"/>
      <c r="N58" s="4" t="str">
        <f>P51</f>
        <v>MIP</v>
      </c>
      <c r="O58" s="4"/>
      <c r="P58" s="4" t="str">
        <f>R51</f>
        <v>Close Test</v>
      </c>
      <c r="Q58" s="4"/>
      <c r="R58" s="4" t="str">
        <f>T51</f>
        <v>Sold Test Harn</v>
      </c>
      <c r="S58" s="4"/>
      <c r="T58" s="4" t="str">
        <f>V51</f>
        <v>Install RF, Test</v>
      </c>
      <c r="U58" s="4"/>
      <c r="V58" s="4" t="str">
        <f>AM17</f>
        <v>Sold Conn</v>
      </c>
      <c r="W58" s="4"/>
      <c r="X58" s="4" t="str">
        <f>X51</f>
        <v>TKUpdate</v>
      </c>
      <c r="Y58" s="4"/>
      <c r="Z58" s="343" t="str">
        <f>AS12</f>
        <v>TTI-DC</v>
      </c>
      <c r="AA58" s="4"/>
      <c r="AB58" s="4"/>
      <c r="AC58" s="369">
        <f>SUM(AC54:AC57)</f>
        <v>109.91666666666666</v>
      </c>
      <c r="AD58" s="370" t="s">
        <v>3</v>
      </c>
      <c r="AE58" s="375" t="s">
        <v>78</v>
      </c>
      <c r="AF58" s="376">
        <v>20.9</v>
      </c>
      <c r="AG58" s="4"/>
      <c r="AH58" s="4"/>
      <c r="AI58" s="372">
        <f>SUM(AI54:AI57)</f>
        <v>109.91666666666666</v>
      </c>
      <c r="AJ58" s="370" t="s">
        <v>3</v>
      </c>
      <c r="AK58" s="375" t="s">
        <v>78</v>
      </c>
      <c r="AL58" s="376">
        <v>24.9</v>
      </c>
      <c r="AM58" s="4"/>
      <c r="AN58" s="4"/>
      <c r="AO58" s="4"/>
      <c r="AP58" s="369">
        <f>SUM(AP54:AP57)</f>
        <v>179.91666666666669</v>
      </c>
      <c r="AQ58" s="370" t="s">
        <v>3</v>
      </c>
      <c r="AR58" s="375" t="s">
        <v>78</v>
      </c>
      <c r="AS58" s="376">
        <v>30.9</v>
      </c>
      <c r="AT58" s="2"/>
      <c r="AU58" s="25"/>
    </row>
    <row r="59" spans="1:47" ht="15">
      <c r="A59" s="24"/>
      <c r="B59" s="4"/>
      <c r="C59" s="4"/>
      <c r="D59" s="4"/>
      <c r="E59" s="343"/>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57"/>
      <c r="AK59" s="57"/>
      <c r="AL59" s="57"/>
      <c r="AM59" s="57"/>
      <c r="AN59" s="57"/>
      <c r="AO59" s="56"/>
      <c r="AP59" s="56"/>
      <c r="AQ59" s="386"/>
      <c r="AR59" s="57"/>
      <c r="AS59" s="57"/>
      <c r="AT59" s="2"/>
      <c r="AU59" s="387"/>
    </row>
    <row r="60" spans="1:47" ht="18.75" thickBot="1">
      <c r="A60" s="337" t="s">
        <v>270</v>
      </c>
      <c r="B60" s="32"/>
      <c r="C60" s="32"/>
      <c r="D60" s="32"/>
      <c r="E60" s="32"/>
      <c r="F60" s="32"/>
      <c r="G60" s="32"/>
      <c r="H60" s="32"/>
      <c r="I60" s="32"/>
      <c r="J60" s="32"/>
      <c r="K60" s="32"/>
      <c r="L60" s="32"/>
      <c r="M60" s="32"/>
      <c r="N60" s="32"/>
      <c r="O60" s="32"/>
      <c r="P60" s="32"/>
      <c r="Q60" s="32"/>
      <c r="R60" s="32"/>
      <c r="S60" s="32"/>
      <c r="T60" s="338"/>
      <c r="U60" s="338"/>
      <c r="V60" s="32"/>
      <c r="W60" s="32"/>
      <c r="X60" s="32"/>
      <c r="Y60" s="32"/>
      <c r="Z60" s="32"/>
      <c r="AA60" s="32"/>
      <c r="AB60" s="339" t="str">
        <f>A60</f>
        <v>Stream(13) =&gt; 100% OK</v>
      </c>
      <c r="AC60" s="339"/>
      <c r="AD60" s="339"/>
      <c r="AE60" s="340"/>
      <c r="AF60" s="32"/>
      <c r="AG60" s="32"/>
      <c r="AH60" s="341" t="s">
        <v>271</v>
      </c>
      <c r="AI60" s="388"/>
      <c r="AJ60" s="339"/>
      <c r="AK60" s="340"/>
      <c r="AL60" s="32"/>
      <c r="AM60" s="32"/>
      <c r="AN60" s="32"/>
      <c r="AO60" s="341" t="s">
        <v>272</v>
      </c>
      <c r="AP60" s="339"/>
      <c r="AQ60" s="339"/>
      <c r="AR60" s="340"/>
      <c r="AS60" s="32"/>
      <c r="AT60" s="342"/>
      <c r="AU60" s="33"/>
    </row>
    <row r="61" spans="1:47" ht="16.5" thickBot="1">
      <c r="A61" s="24"/>
      <c r="B61" s="343"/>
      <c r="C61" s="343">
        <f>C54</f>
        <v>0.16666666666666666</v>
      </c>
      <c r="D61" s="343"/>
      <c r="E61" s="343"/>
      <c r="F61" s="343"/>
      <c r="G61" s="343"/>
      <c r="H61" s="343"/>
      <c r="I61" s="343"/>
      <c r="J61" s="343"/>
      <c r="K61" s="343"/>
      <c r="L61" s="343"/>
      <c r="M61" s="343"/>
      <c r="N61" s="343"/>
      <c r="O61" s="343"/>
      <c r="P61" s="343"/>
      <c r="Q61" s="343"/>
      <c r="R61" s="343"/>
      <c r="S61" s="343"/>
      <c r="T61" s="343"/>
      <c r="U61" s="343"/>
      <c r="V61" s="343"/>
      <c r="W61" s="343"/>
      <c r="X61" s="343"/>
      <c r="Y61" s="343"/>
      <c r="Z61" s="343"/>
      <c r="AA61" s="343"/>
      <c r="AB61" s="4"/>
      <c r="AC61" s="344">
        <f>SUM(A61:Y61)</f>
        <v>0.16666666666666666</v>
      </c>
      <c r="AD61" s="345" t="s">
        <v>0</v>
      </c>
      <c r="AE61" s="4"/>
      <c r="AF61" s="346" t="s">
        <v>67</v>
      </c>
      <c r="AG61" s="4"/>
      <c r="AH61" s="4"/>
      <c r="AI61" s="347">
        <f>AC61</f>
        <v>0.16666666666666666</v>
      </c>
      <c r="AJ61" s="345" t="s">
        <v>0</v>
      </c>
      <c r="AK61" s="4"/>
      <c r="AL61" s="346" t="s">
        <v>67</v>
      </c>
      <c r="AM61" s="348"/>
      <c r="AN61" s="4"/>
      <c r="AO61" s="4"/>
      <c r="AP61" s="344">
        <f>AC61</f>
        <v>0.16666666666666666</v>
      </c>
      <c r="AQ61" s="345" t="s">
        <v>0</v>
      </c>
      <c r="AR61" s="4"/>
      <c r="AS61" s="346" t="s">
        <v>67</v>
      </c>
      <c r="AT61" s="2"/>
      <c r="AU61" s="25"/>
    </row>
    <row r="62" spans="1:47" ht="15.75">
      <c r="A62" s="349"/>
      <c r="B62" s="350">
        <f>D6</f>
        <v>7</v>
      </c>
      <c r="C62" s="330"/>
      <c r="D62" s="383">
        <f>C15</f>
        <v>0</v>
      </c>
      <c r="E62" s="330"/>
      <c r="F62" s="350">
        <f>H20</f>
        <v>0</v>
      </c>
      <c r="G62" s="330"/>
      <c r="H62" s="350">
        <f>M25</f>
        <v>1</v>
      </c>
      <c r="I62" s="330"/>
      <c r="J62" s="350">
        <f>L15</f>
        <v>3.5</v>
      </c>
      <c r="K62" s="330"/>
      <c r="L62" s="350">
        <f>R15</f>
        <v>1</v>
      </c>
      <c r="M62" s="330"/>
      <c r="N62" s="350">
        <f>X15</f>
        <v>14</v>
      </c>
      <c r="O62" s="330"/>
      <c r="P62" s="350">
        <f>AC15</f>
        <v>1</v>
      </c>
      <c r="Q62" s="330"/>
      <c r="R62" s="350">
        <f>AG20</f>
        <v>0</v>
      </c>
      <c r="S62" s="330"/>
      <c r="T62" s="350">
        <f>AK15</f>
        <v>0</v>
      </c>
      <c r="U62" s="330"/>
      <c r="V62" s="350">
        <f>V55</f>
        <v>3.5</v>
      </c>
      <c r="W62" s="330"/>
      <c r="X62" s="350">
        <f>X55</f>
        <v>3.5</v>
      </c>
      <c r="Y62" s="351"/>
      <c r="Z62" s="350">
        <f>AT14</f>
        <v>7</v>
      </c>
      <c r="AA62" s="351"/>
      <c r="AB62" s="107"/>
      <c r="AC62" s="353">
        <f>SUM(B62:Z62)</f>
        <v>41.5</v>
      </c>
      <c r="AD62" s="354" t="s">
        <v>1</v>
      </c>
      <c r="AE62" s="355" t="s">
        <v>44</v>
      </c>
      <c r="AF62" s="356">
        <f>((D6+D7+D8)/D9+(C15+C16+B16+C17)/C18+(H20+H21+H22)/H23+(M25+M26+M27)/M28+(L15+L16+L17)/L18+(R15+R16+R17)/R18+(X15+X16+X17)/X18+(AC15+AC16+AC17)/AC18+(AG20+AG21+AG22)/AG23+(AK15+AK16+AK17)/AK18+(AT25+AT26+AT27)/AT28+(AT14+AT15+AT16)/AT17)/AK78+(AB16+K16+AS15)/24+(L16*15)/7</f>
        <v>9.663392857142858</v>
      </c>
      <c r="AG62" s="107"/>
      <c r="AH62" s="107"/>
      <c r="AI62" s="357">
        <f>AC62+AJ45*7</f>
        <v>41.5</v>
      </c>
      <c r="AJ62" s="354" t="s">
        <v>1</v>
      </c>
      <c r="AK62" s="355" t="s">
        <v>44</v>
      </c>
      <c r="AL62" s="356">
        <f>AF62+AJ31</f>
        <v>13.663392857142858</v>
      </c>
      <c r="AM62" s="358"/>
      <c r="AN62" s="107"/>
      <c r="AO62" s="107"/>
      <c r="AP62" s="353">
        <f>AC62+10*7</f>
        <v>111.5</v>
      </c>
      <c r="AQ62" s="354" t="s">
        <v>1</v>
      </c>
      <c r="AR62" s="355" t="s">
        <v>44</v>
      </c>
      <c r="AS62" s="356">
        <f>AF62+10</f>
        <v>19.66339285714286</v>
      </c>
      <c r="AT62" s="2"/>
      <c r="AU62" s="29"/>
    </row>
    <row r="63" spans="1:47" ht="15.75">
      <c r="A63" s="28"/>
      <c r="B63" s="332">
        <f>D7</f>
        <v>0.2</v>
      </c>
      <c r="C63" s="350"/>
      <c r="D63" s="384">
        <f>SUM(B16:C16)</f>
        <v>0.6</v>
      </c>
      <c r="E63" s="350"/>
      <c r="F63" s="332">
        <f>H21</f>
        <v>0.5</v>
      </c>
      <c r="G63" s="350"/>
      <c r="H63" s="350">
        <f>M26</f>
        <v>0.25</v>
      </c>
      <c r="I63" s="350"/>
      <c r="J63" s="332">
        <f>SUM(K16:L16)</f>
        <v>20.75</v>
      </c>
      <c r="K63" s="350"/>
      <c r="L63" s="350">
        <f>R16</f>
        <v>0.25</v>
      </c>
      <c r="M63" s="350"/>
      <c r="N63" s="332">
        <f>X16</f>
        <v>0.25</v>
      </c>
      <c r="O63" s="350"/>
      <c r="P63" s="332">
        <f>SUM(AB16:AC16)</f>
        <v>24.25</v>
      </c>
      <c r="Q63" s="350"/>
      <c r="R63" s="332">
        <f>AG21</f>
        <v>0.5</v>
      </c>
      <c r="S63" s="350"/>
      <c r="T63" s="332">
        <f>AK16</f>
        <v>0.5</v>
      </c>
      <c r="U63" s="350"/>
      <c r="V63" s="350">
        <f>V56</f>
        <v>21</v>
      </c>
      <c r="W63" s="350"/>
      <c r="X63" s="350">
        <f>X56</f>
        <v>0.2</v>
      </c>
      <c r="Y63" s="359"/>
      <c r="Z63" s="350">
        <f>AT15+AS15</f>
        <v>22.5</v>
      </c>
      <c r="AA63" s="359"/>
      <c r="AB63" s="107"/>
      <c r="AC63" s="360">
        <f>SUM(B63:Z63)</f>
        <v>91.75</v>
      </c>
      <c r="AD63" s="361" t="s">
        <v>2</v>
      </c>
      <c r="AE63" s="355" t="s">
        <v>45</v>
      </c>
      <c r="AF63" s="362">
        <v>15</v>
      </c>
      <c r="AG63" s="107"/>
      <c r="AH63" s="107"/>
      <c r="AI63" s="363">
        <f>AC63</f>
        <v>91.75</v>
      </c>
      <c r="AJ63" s="361" t="s">
        <v>2</v>
      </c>
      <c r="AK63" s="355" t="s">
        <v>45</v>
      </c>
      <c r="AL63" s="362"/>
      <c r="AM63" s="348"/>
      <c r="AN63" s="107"/>
      <c r="AO63" s="4"/>
      <c r="AP63" s="360">
        <f>AC63</f>
        <v>91.75</v>
      </c>
      <c r="AQ63" s="361" t="s">
        <v>2</v>
      </c>
      <c r="AR63" s="355" t="s">
        <v>45</v>
      </c>
      <c r="AS63" s="362"/>
      <c r="AT63" s="2"/>
      <c r="AU63" s="29"/>
    </row>
    <row r="64" spans="1:47" ht="16.5" thickBot="1">
      <c r="A64" s="24"/>
      <c r="B64" s="364">
        <f>D8</f>
        <v>0.08333333333333333</v>
      </c>
      <c r="C64" s="365"/>
      <c r="D64" s="385">
        <f>C17</f>
        <v>0.08333333333333333</v>
      </c>
      <c r="E64" s="365"/>
      <c r="F64" s="364">
        <f>H22</f>
        <v>0.08333333333333333</v>
      </c>
      <c r="G64" s="365"/>
      <c r="H64" s="364">
        <f>M27</f>
        <v>0</v>
      </c>
      <c r="I64" s="365"/>
      <c r="J64" s="364">
        <f>L17</f>
        <v>0.08333333333333333</v>
      </c>
      <c r="K64" s="365"/>
      <c r="L64" s="364">
        <f>R17</f>
        <v>0</v>
      </c>
      <c r="M64" s="365"/>
      <c r="N64" s="364">
        <f>X17</f>
        <v>0</v>
      </c>
      <c r="O64" s="365"/>
      <c r="P64" s="364">
        <f>AC17</f>
        <v>0</v>
      </c>
      <c r="Q64" s="365"/>
      <c r="R64" s="364">
        <f>AG22</f>
        <v>0.08333333333333333</v>
      </c>
      <c r="S64" s="365"/>
      <c r="T64" s="364">
        <f>AK17</f>
        <v>0.08333333333333333</v>
      </c>
      <c r="U64" s="365"/>
      <c r="V64" s="364">
        <f>V57</f>
        <v>0</v>
      </c>
      <c r="W64" s="365"/>
      <c r="X64" s="364">
        <f>X57</f>
        <v>0</v>
      </c>
      <c r="Y64" s="366"/>
      <c r="Z64" s="364">
        <f>AT16</f>
        <v>0</v>
      </c>
      <c r="AA64" s="366"/>
      <c r="AB64" s="4"/>
      <c r="AC64" s="369">
        <f>SUM(B64:Z64)</f>
        <v>0.49999999999999994</v>
      </c>
      <c r="AD64" s="370" t="s">
        <v>10</v>
      </c>
      <c r="AE64" s="355" t="s">
        <v>220</v>
      </c>
      <c r="AF64" s="371">
        <v>7</v>
      </c>
      <c r="AG64" s="4"/>
      <c r="AH64" s="4"/>
      <c r="AI64" s="372">
        <f>AC64</f>
        <v>0.49999999999999994</v>
      </c>
      <c r="AJ64" s="370" t="s">
        <v>10</v>
      </c>
      <c r="AK64" s="355" t="s">
        <v>220</v>
      </c>
      <c r="AL64" s="371">
        <f>AF64</f>
        <v>7</v>
      </c>
      <c r="AM64" s="373"/>
      <c r="AN64" s="4"/>
      <c r="AO64" s="4"/>
      <c r="AP64" s="369">
        <f>AC64</f>
        <v>0.49999999999999994</v>
      </c>
      <c r="AQ64" s="370" t="s">
        <v>10</v>
      </c>
      <c r="AR64" s="355" t="s">
        <v>220</v>
      </c>
      <c r="AS64" s="371">
        <f>AF64</f>
        <v>7</v>
      </c>
      <c r="AT64" s="2"/>
      <c r="AU64" s="25"/>
    </row>
    <row r="65" spans="1:47" ht="16.5" thickBot="1">
      <c r="A65" s="24"/>
      <c r="B65" s="4" t="str">
        <f>B58</f>
        <v>STORE KIT</v>
      </c>
      <c r="C65" s="4"/>
      <c r="D65" s="4" t="str">
        <f>D58</f>
        <v>Ini. Build/QC</v>
      </c>
      <c r="E65" s="4"/>
      <c r="F65" s="4" t="str">
        <f>F58</f>
        <v>Wiring Sol.</v>
      </c>
      <c r="G65" s="4"/>
      <c r="H65" s="4" t="str">
        <f>H58</f>
        <v>QCWire</v>
      </c>
      <c r="I65" s="4"/>
      <c r="J65" s="4" t="str">
        <f>J58</f>
        <v>Strap/Solith</v>
      </c>
      <c r="K65" s="4"/>
      <c r="L65" s="4" t="str">
        <f>L58</f>
        <v>QC Sol.</v>
      </c>
      <c r="M65" s="4"/>
      <c r="N65" s="4" t="str">
        <f>N58</f>
        <v>MIP</v>
      </c>
      <c r="O65" s="4"/>
      <c r="P65" s="4" t="str">
        <f>P58</f>
        <v>Close Test</v>
      </c>
      <c r="Q65" s="4"/>
      <c r="R65" s="4" t="str">
        <f>R58</f>
        <v>Sold Test Harn</v>
      </c>
      <c r="S65" s="4"/>
      <c r="T65" s="4" t="str">
        <f>T58</f>
        <v>Install RF, Test</v>
      </c>
      <c r="U65" s="4"/>
      <c r="V65" s="4" t="str">
        <f>V58</f>
        <v>Sold Conn</v>
      </c>
      <c r="W65" s="4"/>
      <c r="X65" s="4" t="str">
        <f>X58</f>
        <v>TKUpdate</v>
      </c>
      <c r="Y65" s="4"/>
      <c r="Z65" s="343" t="str">
        <f>AS12</f>
        <v>TTI-DC</v>
      </c>
      <c r="AA65" s="4"/>
      <c r="AB65" s="4"/>
      <c r="AC65" s="369">
        <f>SUM(AC61:AC64)</f>
        <v>133.91666666666666</v>
      </c>
      <c r="AD65" s="370" t="s">
        <v>3</v>
      </c>
      <c r="AE65" s="375" t="s">
        <v>78</v>
      </c>
      <c r="AF65" s="376">
        <v>16.4</v>
      </c>
      <c r="AG65" s="4"/>
      <c r="AH65" s="4"/>
      <c r="AI65" s="372">
        <f>SUM(AI61:AI64)</f>
        <v>133.91666666666666</v>
      </c>
      <c r="AJ65" s="370" t="s">
        <v>3</v>
      </c>
      <c r="AK65" s="375" t="s">
        <v>78</v>
      </c>
      <c r="AL65" s="376">
        <v>20.4</v>
      </c>
      <c r="AM65" s="4"/>
      <c r="AN65" s="4"/>
      <c r="AO65" s="4"/>
      <c r="AP65" s="369">
        <f>SUM(AP61:AP64)</f>
        <v>203.91666666666669</v>
      </c>
      <c r="AQ65" s="370" t="s">
        <v>3</v>
      </c>
      <c r="AR65" s="375" t="s">
        <v>78</v>
      </c>
      <c r="AS65" s="376">
        <v>26.4</v>
      </c>
      <c r="AT65" s="2"/>
      <c r="AU65" s="25"/>
    </row>
    <row r="66" spans="1:47" ht="15">
      <c r="A66" s="31"/>
      <c r="B66" s="109"/>
      <c r="C66" s="109"/>
      <c r="D66" s="109"/>
      <c r="E66" s="38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8"/>
      <c r="AK66" s="108"/>
      <c r="AL66" s="108"/>
      <c r="AM66" s="108"/>
      <c r="AN66" s="108"/>
      <c r="AO66" s="390"/>
      <c r="AP66" s="390"/>
      <c r="AQ66" s="379"/>
      <c r="AR66" s="108"/>
      <c r="AS66" s="108"/>
      <c r="AT66" s="134"/>
      <c r="AU66" s="380"/>
    </row>
    <row r="67" spans="1:47" ht="18.75" thickBot="1">
      <c r="A67" s="381" t="s">
        <v>273</v>
      </c>
      <c r="B67" s="37"/>
      <c r="C67" s="37"/>
      <c r="D67" s="37"/>
      <c r="E67" s="37"/>
      <c r="F67" s="37"/>
      <c r="G67" s="37"/>
      <c r="H67" s="37"/>
      <c r="I67" s="37"/>
      <c r="J67" s="37"/>
      <c r="K67" s="37"/>
      <c r="L67" s="37"/>
      <c r="M67" s="37"/>
      <c r="N67" s="37"/>
      <c r="O67" s="37"/>
      <c r="P67" s="37"/>
      <c r="Q67" s="37"/>
      <c r="R67" s="37"/>
      <c r="S67" s="37"/>
      <c r="T67" s="4"/>
      <c r="U67" s="4"/>
      <c r="V67" s="37"/>
      <c r="W67" s="37"/>
      <c r="X67" s="37"/>
      <c r="Y67" s="37"/>
      <c r="Z67" s="37"/>
      <c r="AA67" s="37"/>
      <c r="AB67" s="118" t="str">
        <f>A67</f>
        <v>Stream(16) =&gt; 100% OK</v>
      </c>
      <c r="AC67" s="118"/>
      <c r="AD67" s="118"/>
      <c r="AE67" s="288"/>
      <c r="AF67" s="37"/>
      <c r="AG67" s="37"/>
      <c r="AH67" s="382" t="s">
        <v>274</v>
      </c>
      <c r="AI67" s="107"/>
      <c r="AJ67" s="118"/>
      <c r="AK67" s="288"/>
      <c r="AL67" s="37"/>
      <c r="AM67" s="37"/>
      <c r="AN67" s="37"/>
      <c r="AO67" s="382" t="s">
        <v>275</v>
      </c>
      <c r="AP67" s="118"/>
      <c r="AQ67" s="118"/>
      <c r="AR67" s="288"/>
      <c r="AS67" s="37"/>
      <c r="AT67" s="2"/>
      <c r="AU67" s="76"/>
    </row>
    <row r="68" spans="1:47" ht="16.5" thickBot="1">
      <c r="A68" s="24"/>
      <c r="B68" s="343"/>
      <c r="C68" s="343">
        <f>C61</f>
        <v>0.16666666666666666</v>
      </c>
      <c r="D68" s="343"/>
      <c r="E68" s="343"/>
      <c r="F68" s="343"/>
      <c r="G68" s="343"/>
      <c r="H68" s="343"/>
      <c r="I68" s="343"/>
      <c r="J68" s="343"/>
      <c r="K68" s="343"/>
      <c r="L68" s="343"/>
      <c r="M68" s="343"/>
      <c r="N68" s="343"/>
      <c r="O68" s="343"/>
      <c r="P68" s="343"/>
      <c r="Q68" s="343"/>
      <c r="R68" s="343"/>
      <c r="S68" s="343"/>
      <c r="T68" s="343"/>
      <c r="U68" s="343"/>
      <c r="Z68" s="343"/>
      <c r="AA68" s="343"/>
      <c r="AB68" s="4"/>
      <c r="AC68" s="344">
        <f>SUM(A68:U68)</f>
        <v>0.16666666666666666</v>
      </c>
      <c r="AD68" s="345" t="s">
        <v>0</v>
      </c>
      <c r="AE68" s="4"/>
      <c r="AF68" s="346" t="s">
        <v>67</v>
      </c>
      <c r="AG68" s="4"/>
      <c r="AH68" s="4"/>
      <c r="AI68" s="347">
        <f>AC68</f>
        <v>0.16666666666666666</v>
      </c>
      <c r="AJ68" s="345" t="s">
        <v>0</v>
      </c>
      <c r="AK68" s="4"/>
      <c r="AL68" s="346" t="s">
        <v>67</v>
      </c>
      <c r="AM68" s="348"/>
      <c r="AN68" s="4"/>
      <c r="AO68" s="4"/>
      <c r="AP68" s="344">
        <f>AC68</f>
        <v>0.16666666666666666</v>
      </c>
      <c r="AQ68" s="345" t="s">
        <v>0</v>
      </c>
      <c r="AR68" s="4"/>
      <c r="AS68" s="346" t="s">
        <v>67</v>
      </c>
      <c r="AT68" s="2"/>
      <c r="AU68" s="25"/>
    </row>
    <row r="69" spans="1:47" ht="15.75">
      <c r="A69" s="349"/>
      <c r="B69" s="350">
        <f>D6</f>
        <v>7</v>
      </c>
      <c r="C69" s="330"/>
      <c r="D69" s="383">
        <f>E15</f>
        <v>0</v>
      </c>
      <c r="E69" s="330"/>
      <c r="F69" s="350">
        <f>N15</f>
        <v>3.5</v>
      </c>
      <c r="G69" s="330"/>
      <c r="H69" s="350">
        <f>R15</f>
        <v>1</v>
      </c>
      <c r="I69" s="330"/>
      <c r="J69" s="350">
        <f>X15</f>
        <v>14</v>
      </c>
      <c r="K69" s="330"/>
      <c r="L69" s="350">
        <f>AA15</f>
        <v>1</v>
      </c>
      <c r="M69" s="330"/>
      <c r="N69" s="350">
        <f>AG20</f>
        <v>0</v>
      </c>
      <c r="O69" s="330"/>
      <c r="P69" s="350">
        <f>AK15</f>
        <v>0</v>
      </c>
      <c r="Q69" s="330"/>
      <c r="R69" s="350">
        <f>AT25</f>
        <v>3.5</v>
      </c>
      <c r="S69" s="351"/>
      <c r="T69" s="350">
        <f>AT14</f>
        <v>7</v>
      </c>
      <c r="U69" s="351"/>
      <c r="Z69" s="73"/>
      <c r="AA69" s="352"/>
      <c r="AB69" s="107"/>
      <c r="AC69" s="353">
        <f>SUM(B69:Z69)</f>
        <v>37</v>
      </c>
      <c r="AD69" s="354" t="s">
        <v>1</v>
      </c>
      <c r="AE69" s="355" t="s">
        <v>44</v>
      </c>
      <c r="AF69" s="356">
        <f>((D6+D7+D8)/D9+(C15+C16+B16+C17)/C18+(N15+N16+N17+M16)/N18+(R15+R16+R17)/R18+(X15+X16+X17)/X18+(AA15+AA16+AA17)/AA18+(AG20+AG21+AG22)/AG23+(AK15+AK16+AK17)/AK18+(AP20+AP21+AP22)/AP23+(AT25+AT26+AT27)/AT28+(AT14+AT15+AT16)/AT17)/AK78+(AO21+AS15)/24+(AP21*15)/7</f>
        <v>9.354166666666668</v>
      </c>
      <c r="AG69" s="107"/>
      <c r="AH69" s="107"/>
      <c r="AI69" s="357">
        <f>AC69+AJ52*7</f>
        <v>37</v>
      </c>
      <c r="AJ69" s="354" t="s">
        <v>1</v>
      </c>
      <c r="AK69" s="355" t="s">
        <v>44</v>
      </c>
      <c r="AL69" s="356">
        <f>AF69+AJ31</f>
        <v>13.354166666666668</v>
      </c>
      <c r="AM69" s="358"/>
      <c r="AN69" s="107"/>
      <c r="AO69" s="107"/>
      <c r="AP69" s="353">
        <f>AC69+10*7</f>
        <v>107</v>
      </c>
      <c r="AQ69" s="354" t="s">
        <v>1</v>
      </c>
      <c r="AR69" s="355" t="s">
        <v>44</v>
      </c>
      <c r="AS69" s="356">
        <f>AF69+10</f>
        <v>19.354166666666668</v>
      </c>
      <c r="AT69" s="2"/>
      <c r="AU69" s="29"/>
    </row>
    <row r="70" spans="1:47" ht="15.75">
      <c r="A70" s="28"/>
      <c r="B70" s="332">
        <f>D7</f>
        <v>0.2</v>
      </c>
      <c r="C70" s="350"/>
      <c r="D70" s="384">
        <f>SUM(D16:E16)</f>
        <v>0.35</v>
      </c>
      <c r="E70" s="350"/>
      <c r="F70" s="332">
        <f>SUM(M16:N16)</f>
        <v>1.25</v>
      </c>
      <c r="G70" s="350"/>
      <c r="H70" s="350">
        <f>R16</f>
        <v>0.25</v>
      </c>
      <c r="I70" s="350"/>
      <c r="J70" s="332">
        <f>X16</f>
        <v>0.25</v>
      </c>
      <c r="K70" s="350"/>
      <c r="L70" s="332">
        <f>AA16</f>
        <v>0.25</v>
      </c>
      <c r="M70" s="350"/>
      <c r="N70" s="332">
        <f>AG21</f>
        <v>0.5</v>
      </c>
      <c r="O70" s="350"/>
      <c r="P70" s="332">
        <f>AK16</f>
        <v>0.5</v>
      </c>
      <c r="Q70" s="350"/>
      <c r="R70" s="332">
        <f>AT26</f>
        <v>0.2</v>
      </c>
      <c r="S70" s="359"/>
      <c r="T70" s="332">
        <f>SUM(AS15:AT15)</f>
        <v>22.5</v>
      </c>
      <c r="U70" s="359"/>
      <c r="Z70" s="73"/>
      <c r="AA70" s="73"/>
      <c r="AB70" s="107"/>
      <c r="AC70" s="360">
        <f>SUM(B70:Z70)</f>
        <v>26.25</v>
      </c>
      <c r="AD70" s="361" t="s">
        <v>2</v>
      </c>
      <c r="AE70" s="355" t="s">
        <v>45</v>
      </c>
      <c r="AF70" s="362">
        <v>15</v>
      </c>
      <c r="AG70" s="107"/>
      <c r="AH70" s="107"/>
      <c r="AI70" s="363">
        <f>AC70</f>
        <v>26.25</v>
      </c>
      <c r="AJ70" s="361" t="s">
        <v>2</v>
      </c>
      <c r="AK70" s="355" t="s">
        <v>45</v>
      </c>
      <c r="AL70" s="362"/>
      <c r="AM70" s="348"/>
      <c r="AN70" s="107"/>
      <c r="AO70" s="4"/>
      <c r="AP70" s="360">
        <f>AC70</f>
        <v>26.25</v>
      </c>
      <c r="AQ70" s="361" t="s">
        <v>2</v>
      </c>
      <c r="AR70" s="355" t="s">
        <v>45</v>
      </c>
      <c r="AS70" s="362"/>
      <c r="AT70" s="2"/>
      <c r="AU70" s="29"/>
    </row>
    <row r="71" spans="1:47" ht="16.5" thickBot="1">
      <c r="A71" s="24"/>
      <c r="B71" s="364">
        <f>D8</f>
        <v>0.08333333333333333</v>
      </c>
      <c r="C71" s="365"/>
      <c r="D71" s="385">
        <f>E17</f>
        <v>0.08333333333333333</v>
      </c>
      <c r="E71" s="365"/>
      <c r="F71" s="364">
        <f>N17</f>
        <v>0.08333333333333333</v>
      </c>
      <c r="G71" s="365"/>
      <c r="H71" s="364">
        <f>R17</f>
        <v>0</v>
      </c>
      <c r="I71" s="365"/>
      <c r="J71" s="364">
        <f>X17</f>
        <v>0</v>
      </c>
      <c r="K71" s="365"/>
      <c r="L71" s="364">
        <f>AA17</f>
        <v>0</v>
      </c>
      <c r="M71" s="365"/>
      <c r="N71" s="364">
        <f>AG22</f>
        <v>0.08333333333333333</v>
      </c>
      <c r="O71" s="365"/>
      <c r="P71" s="364">
        <f>AK17</f>
        <v>0.08333333333333333</v>
      </c>
      <c r="Q71" s="365"/>
      <c r="R71" s="364">
        <f>AT27</f>
        <v>0</v>
      </c>
      <c r="S71" s="366"/>
      <c r="T71" s="364">
        <f>AT16</f>
        <v>0</v>
      </c>
      <c r="U71" s="366"/>
      <c r="Z71" s="368"/>
      <c r="AA71" s="57"/>
      <c r="AB71" s="4"/>
      <c r="AC71" s="369">
        <f>SUM(B71:Z71)</f>
        <v>0.41666666666666663</v>
      </c>
      <c r="AD71" s="370" t="s">
        <v>10</v>
      </c>
      <c r="AE71" s="355" t="s">
        <v>220</v>
      </c>
      <c r="AF71" s="371">
        <v>7</v>
      </c>
      <c r="AG71" s="4"/>
      <c r="AH71" s="4"/>
      <c r="AI71" s="372">
        <f>AC71</f>
        <v>0.41666666666666663</v>
      </c>
      <c r="AJ71" s="370" t="s">
        <v>10</v>
      </c>
      <c r="AK71" s="355" t="s">
        <v>220</v>
      </c>
      <c r="AL71" s="371">
        <f>AF71</f>
        <v>7</v>
      </c>
      <c r="AM71" s="373"/>
      <c r="AN71" s="4"/>
      <c r="AO71" s="4"/>
      <c r="AP71" s="369">
        <f>AC71</f>
        <v>0.41666666666666663</v>
      </c>
      <c r="AQ71" s="370" t="s">
        <v>10</v>
      </c>
      <c r="AR71" s="355" t="s">
        <v>220</v>
      </c>
      <c r="AS71" s="371">
        <f>AF71</f>
        <v>7</v>
      </c>
      <c r="AT71" s="2"/>
      <c r="AU71" s="25"/>
    </row>
    <row r="72" spans="1:47" ht="16.5" thickBot="1">
      <c r="A72" s="24"/>
      <c r="B72" s="4" t="str">
        <f>B3</f>
        <v>STORE KIT</v>
      </c>
      <c r="C72" s="4"/>
      <c r="D72" s="4" t="str">
        <f>D65</f>
        <v>Ini. Build/QC</v>
      </c>
      <c r="E72" s="4"/>
      <c r="F72" s="4" t="str">
        <f>J65</f>
        <v>Strap/Solith</v>
      </c>
      <c r="G72" s="4"/>
      <c r="H72" s="4" t="str">
        <f>P12</f>
        <v>QC Sol.</v>
      </c>
      <c r="I72" s="4"/>
      <c r="J72" s="4" t="str">
        <f>V12</f>
        <v>MIP</v>
      </c>
      <c r="K72" s="4"/>
      <c r="L72" s="4" t="str">
        <f>Z12</f>
        <v>Close Test</v>
      </c>
      <c r="M72" s="4"/>
      <c r="N72" s="4" t="str">
        <f>AE17</f>
        <v>Sold Test Harn</v>
      </c>
      <c r="O72" s="4"/>
      <c r="P72" s="4" t="str">
        <f>AI12</f>
        <v>Install RF, Test</v>
      </c>
      <c r="Q72" s="4"/>
      <c r="R72" s="4" t="str">
        <f>AR22</f>
        <v>TKUpdate</v>
      </c>
      <c r="S72" s="4"/>
      <c r="T72" s="343" t="str">
        <f>AS12</f>
        <v>TTI-DC</v>
      </c>
      <c r="U72" s="4"/>
      <c r="Z72" s="57"/>
      <c r="AA72" s="57"/>
      <c r="AB72" s="4"/>
      <c r="AC72" s="369">
        <f>SUM(AC68:AC71)</f>
        <v>63.83333333333333</v>
      </c>
      <c r="AD72" s="370" t="s">
        <v>3</v>
      </c>
      <c r="AE72" s="375" t="s">
        <v>78</v>
      </c>
      <c r="AF72" s="376">
        <v>15.09</v>
      </c>
      <c r="AG72" s="4"/>
      <c r="AH72" s="4"/>
      <c r="AI72" s="372">
        <f>SUM(AI68:AI71)</f>
        <v>63.83333333333333</v>
      </c>
      <c r="AJ72" s="370" t="s">
        <v>3</v>
      </c>
      <c r="AK72" s="375" t="s">
        <v>78</v>
      </c>
      <c r="AL72" s="376">
        <v>19.09</v>
      </c>
      <c r="AM72" s="4"/>
      <c r="AN72" s="4"/>
      <c r="AO72" s="4"/>
      <c r="AP72" s="369">
        <f>SUM(AP68:AP71)</f>
        <v>133.83333333333334</v>
      </c>
      <c r="AQ72" s="370" t="s">
        <v>3</v>
      </c>
      <c r="AR72" s="375" t="s">
        <v>78</v>
      </c>
      <c r="AS72" s="376">
        <v>25.09</v>
      </c>
      <c r="AT72" s="2"/>
      <c r="AU72" s="25"/>
    </row>
    <row r="73" spans="1:47" ht="15.75" thickBot="1">
      <c r="A73" s="31"/>
      <c r="B73" s="109"/>
      <c r="C73" s="109"/>
      <c r="D73" s="109"/>
      <c r="E73" s="38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391"/>
      <c r="AE73" s="391"/>
      <c r="AF73" s="391"/>
      <c r="AG73" s="391"/>
      <c r="AH73" s="391"/>
      <c r="AI73" s="391"/>
      <c r="AJ73" s="391"/>
      <c r="AK73" s="391"/>
      <c r="AL73" s="392"/>
      <c r="AM73" s="392"/>
      <c r="AN73" s="392"/>
      <c r="AO73" s="392"/>
      <c r="AP73" s="392"/>
      <c r="AQ73" s="393"/>
      <c r="AR73" s="393"/>
      <c r="AS73" s="394"/>
      <c r="AT73" s="392"/>
      <c r="AU73" s="395"/>
    </row>
    <row r="74" spans="1:47" ht="15.75" thickTop="1">
      <c r="A74" s="62" t="s">
        <v>48</v>
      </c>
      <c r="B74" s="396" t="s">
        <v>4</v>
      </c>
      <c r="C74" s="397"/>
      <c r="D74" s="398"/>
      <c r="E74" s="399" t="s">
        <v>58</v>
      </c>
      <c r="F74" s="399"/>
      <c r="G74" s="399"/>
      <c r="H74" s="399"/>
      <c r="I74" s="399"/>
      <c r="J74" s="400"/>
      <c r="K74" s="67"/>
      <c r="L74" s="67"/>
      <c r="M74" s="68"/>
      <c r="N74" s="69"/>
      <c r="O74" s="64" t="s">
        <v>221</v>
      </c>
      <c r="P74" s="64"/>
      <c r="Q74" s="64"/>
      <c r="R74" s="69"/>
      <c r="S74" s="64" t="s">
        <v>71</v>
      </c>
      <c r="T74" s="64"/>
      <c r="U74" s="64"/>
      <c r="V74" s="69"/>
      <c r="W74" s="64" t="s">
        <v>72</v>
      </c>
      <c r="X74" s="64"/>
      <c r="Y74" s="69"/>
      <c r="Z74" s="64" t="s">
        <v>73</v>
      </c>
      <c r="AA74" s="64"/>
      <c r="AB74" s="69"/>
      <c r="AC74" s="64" t="s">
        <v>222</v>
      </c>
      <c r="AD74" s="64"/>
      <c r="AE74" s="401" t="s">
        <v>54</v>
      </c>
      <c r="AF74" s="64"/>
      <c r="AG74" s="64"/>
      <c r="AH74" s="64" t="s">
        <v>223</v>
      </c>
      <c r="AI74" s="64" t="s">
        <v>224</v>
      </c>
      <c r="AJ74" s="64"/>
      <c r="AK74" s="402">
        <v>5</v>
      </c>
      <c r="AL74" s="64" t="s">
        <v>225</v>
      </c>
      <c r="AM74" s="402"/>
      <c r="AN74" s="400"/>
      <c r="AO74" s="67"/>
      <c r="AP74" s="64"/>
      <c r="AQ74" s="64"/>
      <c r="AR74" s="64"/>
      <c r="AS74" s="64"/>
      <c r="AT74" s="64"/>
      <c r="AU74" s="71"/>
    </row>
    <row r="75" spans="1:47" ht="15">
      <c r="A75" s="54" t="s">
        <v>49</v>
      </c>
      <c r="B75" s="403"/>
      <c r="C75" s="404"/>
      <c r="D75" s="404"/>
      <c r="E75" s="405" t="s">
        <v>43</v>
      </c>
      <c r="F75" s="405"/>
      <c r="G75" s="405"/>
      <c r="H75" s="405"/>
      <c r="I75" s="405"/>
      <c r="J75" s="406"/>
      <c r="K75" s="13" t="s">
        <v>40</v>
      </c>
      <c r="L75" s="13"/>
      <c r="M75" s="14"/>
      <c r="N75" s="17"/>
      <c r="O75" s="18" t="s">
        <v>75</v>
      </c>
      <c r="P75" s="18"/>
      <c r="Q75" s="18"/>
      <c r="R75" s="17"/>
      <c r="S75" s="18" t="s">
        <v>76</v>
      </c>
      <c r="T75" s="18"/>
      <c r="U75" s="18"/>
      <c r="V75" s="17"/>
      <c r="W75" s="18"/>
      <c r="X75" s="18"/>
      <c r="Y75" s="17"/>
      <c r="Z75" s="18"/>
      <c r="AA75" s="18"/>
      <c r="AB75" s="17"/>
      <c r="AC75" s="18" t="s">
        <v>77</v>
      </c>
      <c r="AD75" s="18"/>
      <c r="AE75" s="403" t="s">
        <v>226</v>
      </c>
      <c r="AF75" s="2"/>
      <c r="AG75" s="404" t="s">
        <v>227</v>
      </c>
      <c r="AH75" s="404"/>
      <c r="AI75" s="2"/>
      <c r="AJ75" s="2"/>
      <c r="AK75" s="407">
        <v>50</v>
      </c>
      <c r="AL75" s="2" t="s">
        <v>228</v>
      </c>
      <c r="AM75" s="2"/>
      <c r="AN75" s="408"/>
      <c r="AO75" s="72"/>
      <c r="AP75" s="39"/>
      <c r="AQ75" s="72"/>
      <c r="AR75" s="39"/>
      <c r="AS75" s="2"/>
      <c r="AT75" s="2"/>
      <c r="AU75" s="52"/>
    </row>
    <row r="76" spans="1:47" ht="15.75" thickBot="1">
      <c r="A76" s="54" t="s">
        <v>50</v>
      </c>
      <c r="B76" s="409" t="s">
        <v>229</v>
      </c>
      <c r="C76" s="410" t="s">
        <v>6</v>
      </c>
      <c r="D76" s="410"/>
      <c r="E76" s="8"/>
      <c r="F76" s="411" t="s">
        <v>230</v>
      </c>
      <c r="G76" s="410" t="s">
        <v>11</v>
      </c>
      <c r="H76" s="410"/>
      <c r="I76" s="18"/>
      <c r="J76" s="412"/>
      <c r="K76" s="10" t="s">
        <v>41</v>
      </c>
      <c r="L76" s="10"/>
      <c r="M76" s="11"/>
      <c r="N76" s="15"/>
      <c r="O76" s="16" t="s">
        <v>28</v>
      </c>
      <c r="P76" s="16"/>
      <c r="Q76" s="11"/>
      <c r="R76" s="9"/>
      <c r="S76" s="10" t="s">
        <v>25</v>
      </c>
      <c r="T76" s="10"/>
      <c r="U76" s="11"/>
      <c r="V76" s="15"/>
      <c r="W76" s="16" t="s">
        <v>63</v>
      </c>
      <c r="X76" s="16"/>
      <c r="Y76" s="9"/>
      <c r="Z76" s="10" t="s">
        <v>18</v>
      </c>
      <c r="AA76" s="10"/>
      <c r="AB76" s="15"/>
      <c r="AC76" s="16" t="s">
        <v>32</v>
      </c>
      <c r="AD76" s="16"/>
      <c r="AE76" s="403" t="s">
        <v>231</v>
      </c>
      <c r="AF76" s="404"/>
      <c r="AG76" s="404"/>
      <c r="AH76" s="2" t="s">
        <v>232</v>
      </c>
      <c r="AI76" s="2"/>
      <c r="AJ76" s="2"/>
      <c r="AK76" s="407">
        <v>237</v>
      </c>
      <c r="AL76" s="2" t="s">
        <v>233</v>
      </c>
      <c r="AM76" s="2"/>
      <c r="AN76" s="413"/>
      <c r="AO76" s="60"/>
      <c r="AP76" s="53"/>
      <c r="AQ76" s="51"/>
      <c r="AR76" s="53"/>
      <c r="AS76" s="51"/>
      <c r="AT76" s="51"/>
      <c r="AU76" s="59"/>
    </row>
    <row r="77" spans="1:47" ht="15">
      <c r="A77" s="54" t="s">
        <v>49</v>
      </c>
      <c r="B77" s="409" t="s">
        <v>234</v>
      </c>
      <c r="C77" s="410" t="s">
        <v>7</v>
      </c>
      <c r="D77" s="410"/>
      <c r="E77" s="8"/>
      <c r="F77" s="411" t="s">
        <v>235</v>
      </c>
      <c r="G77" s="410" t="s">
        <v>9</v>
      </c>
      <c r="H77" s="410"/>
      <c r="I77" s="8"/>
      <c r="J77" s="406"/>
      <c r="K77" s="13" t="s">
        <v>42</v>
      </c>
      <c r="L77" s="13"/>
      <c r="M77" s="14"/>
      <c r="N77" s="17"/>
      <c r="O77" s="18" t="s">
        <v>29</v>
      </c>
      <c r="P77" s="18"/>
      <c r="Q77" s="14"/>
      <c r="R77" s="12"/>
      <c r="S77" s="13" t="s">
        <v>26</v>
      </c>
      <c r="T77" s="13"/>
      <c r="U77" s="14"/>
      <c r="V77" s="17"/>
      <c r="W77" s="18" t="s">
        <v>236</v>
      </c>
      <c r="X77" s="18"/>
      <c r="Y77" s="12"/>
      <c r="Z77" s="13"/>
      <c r="AA77" s="13"/>
      <c r="AB77" s="17"/>
      <c r="AC77" s="18"/>
      <c r="AD77" s="18"/>
      <c r="AE77" s="403" t="s">
        <v>237</v>
      </c>
      <c r="AF77" s="404"/>
      <c r="AG77" s="404"/>
      <c r="AH77" s="2" t="s">
        <v>238</v>
      </c>
      <c r="AI77" s="2"/>
      <c r="AJ77" s="2"/>
      <c r="AK77" s="2"/>
      <c r="AL77" s="2" t="s">
        <v>239</v>
      </c>
      <c r="AM77" s="2"/>
      <c r="AN77" s="414"/>
      <c r="AO77" s="39"/>
      <c r="AP77" s="2"/>
      <c r="AQ77" s="39"/>
      <c r="AR77" s="2"/>
      <c r="AS77" s="2"/>
      <c r="AT77" s="2"/>
      <c r="AU77" s="23"/>
    </row>
    <row r="78" spans="1:47" ht="15.75" thickBot="1">
      <c r="A78" s="54" t="s">
        <v>51</v>
      </c>
      <c r="B78" s="415" t="s">
        <v>240</v>
      </c>
      <c r="C78" s="410" t="s">
        <v>241</v>
      </c>
      <c r="D78" s="410"/>
      <c r="E78" s="8"/>
      <c r="F78" s="411" t="s">
        <v>242</v>
      </c>
      <c r="G78" s="410"/>
      <c r="H78" s="410"/>
      <c r="I78" s="8"/>
      <c r="J78" s="412"/>
      <c r="K78" s="10" t="s">
        <v>25</v>
      </c>
      <c r="L78" s="10"/>
      <c r="M78" s="11"/>
      <c r="N78" s="15"/>
      <c r="O78" s="16" t="s">
        <v>243</v>
      </c>
      <c r="P78" s="16"/>
      <c r="Q78" s="11"/>
      <c r="R78" s="9"/>
      <c r="S78" s="10" t="s">
        <v>23</v>
      </c>
      <c r="T78" s="10"/>
      <c r="U78" s="11"/>
      <c r="V78" s="15"/>
      <c r="W78" s="16" t="s">
        <v>31</v>
      </c>
      <c r="X78" s="16"/>
      <c r="Y78" s="9"/>
      <c r="Z78" s="10" t="s">
        <v>64</v>
      </c>
      <c r="AA78" s="10"/>
      <c r="AB78" s="15"/>
      <c r="AC78" s="16" t="s">
        <v>33</v>
      </c>
      <c r="AD78" s="16"/>
      <c r="AE78" s="44" t="s">
        <v>244</v>
      </c>
      <c r="AF78" s="2"/>
      <c r="AG78" s="2" t="s">
        <v>245</v>
      </c>
      <c r="AH78" s="2"/>
      <c r="AI78" s="2"/>
      <c r="AJ78" s="2"/>
      <c r="AK78" s="407">
        <v>7</v>
      </c>
      <c r="AL78" s="407" t="s">
        <v>246</v>
      </c>
      <c r="AM78" s="2"/>
      <c r="AN78" s="414"/>
      <c r="AO78" s="39"/>
      <c r="AP78" s="2"/>
      <c r="AQ78" s="39"/>
      <c r="AR78" s="2"/>
      <c r="AS78" s="2"/>
      <c r="AT78" s="2"/>
      <c r="AU78" s="23"/>
    </row>
    <row r="79" spans="1:47" ht="15.75" thickBot="1">
      <c r="A79" s="54" t="s">
        <v>52</v>
      </c>
      <c r="B79" s="415" t="s">
        <v>247</v>
      </c>
      <c r="C79" s="410" t="s">
        <v>80</v>
      </c>
      <c r="D79" s="410"/>
      <c r="E79" s="8"/>
      <c r="F79" s="411" t="s">
        <v>248</v>
      </c>
      <c r="G79" s="410" t="s">
        <v>12</v>
      </c>
      <c r="H79" s="410"/>
      <c r="I79" s="8"/>
      <c r="J79" s="406"/>
      <c r="K79" s="13" t="s">
        <v>27</v>
      </c>
      <c r="L79" s="13"/>
      <c r="M79" s="14"/>
      <c r="N79" s="17"/>
      <c r="O79" s="18" t="s">
        <v>249</v>
      </c>
      <c r="P79" s="18"/>
      <c r="Q79" s="14"/>
      <c r="R79" s="12"/>
      <c r="S79" s="13" t="s">
        <v>24</v>
      </c>
      <c r="T79" s="13"/>
      <c r="U79" s="14"/>
      <c r="V79" s="17"/>
      <c r="W79" s="18"/>
      <c r="X79" s="18"/>
      <c r="Y79" s="12"/>
      <c r="Z79" s="13" t="s">
        <v>18</v>
      </c>
      <c r="AA79" s="13"/>
      <c r="AB79" s="17"/>
      <c r="AC79" s="18"/>
      <c r="AD79" s="18"/>
      <c r="AE79" s="416"/>
      <c r="AF79" s="416" t="s">
        <v>303</v>
      </c>
      <c r="AG79" s="417"/>
      <c r="AH79" s="418" t="s">
        <v>305</v>
      </c>
      <c r="AI79" s="417"/>
      <c r="AJ79" s="418" t="s">
        <v>304</v>
      </c>
      <c r="AK79" s="419"/>
      <c r="AL79" s="420"/>
      <c r="AM79" s="420"/>
      <c r="AN79" s="414"/>
      <c r="AO79" s="39"/>
      <c r="AP79" s="2"/>
      <c r="AQ79" s="39"/>
      <c r="AR79" s="2"/>
      <c r="AS79" s="2"/>
      <c r="AT79" s="2"/>
      <c r="AU79" s="23"/>
    </row>
    <row r="80" spans="1:47" ht="15">
      <c r="A80" s="54"/>
      <c r="B80" s="421" t="s">
        <v>14</v>
      </c>
      <c r="C80" s="405" t="s">
        <v>15</v>
      </c>
      <c r="D80" s="405"/>
      <c r="E80" s="8"/>
      <c r="F80" s="422" t="s">
        <v>16</v>
      </c>
      <c r="G80" s="410" t="s">
        <v>250</v>
      </c>
      <c r="H80" s="410"/>
      <c r="I80" s="8"/>
      <c r="J80" s="412"/>
      <c r="K80" s="10" t="s">
        <v>20</v>
      </c>
      <c r="L80" s="10"/>
      <c r="M80" s="11"/>
      <c r="N80" s="9"/>
      <c r="O80" s="10" t="s">
        <v>22</v>
      </c>
      <c r="P80" s="10"/>
      <c r="Q80" s="11"/>
      <c r="R80" s="15"/>
      <c r="S80" s="16" t="s">
        <v>38</v>
      </c>
      <c r="T80" s="16"/>
      <c r="U80" s="11"/>
      <c r="V80" s="15"/>
      <c r="W80" s="16" t="s">
        <v>36</v>
      </c>
      <c r="X80" s="16"/>
      <c r="Y80" s="9"/>
      <c r="Z80" s="10" t="s">
        <v>19</v>
      </c>
      <c r="AA80" s="10"/>
      <c r="AB80" s="15"/>
      <c r="AC80" s="16" t="s">
        <v>251</v>
      </c>
      <c r="AD80" s="16"/>
      <c r="AE80" s="423" t="s">
        <v>252</v>
      </c>
      <c r="AF80" s="424"/>
      <c r="AG80" s="14"/>
      <c r="AH80" s="425"/>
      <c r="AI80" s="14"/>
      <c r="AJ80" s="425"/>
      <c r="AK80" s="426"/>
      <c r="AL80" s="427" t="s">
        <v>253</v>
      </c>
      <c r="AM80" s="427"/>
      <c r="AN80" s="428" t="s">
        <v>46</v>
      </c>
      <c r="AO80" s="444" t="s">
        <v>47</v>
      </c>
      <c r="AP80" s="445"/>
      <c r="AQ80" s="444" t="s">
        <v>53</v>
      </c>
      <c r="AR80" s="445"/>
      <c r="AS80" s="140" t="s">
        <v>254</v>
      </c>
      <c r="AT80" s="140" t="s">
        <v>66</v>
      </c>
      <c r="AU80" s="141" t="s">
        <v>55</v>
      </c>
    </row>
    <row r="81" spans="1:47" ht="15.75" thickBot="1">
      <c r="A81" s="55"/>
      <c r="B81" s="429" t="s">
        <v>60</v>
      </c>
      <c r="C81" s="429"/>
      <c r="D81" s="429"/>
      <c r="E81" s="40"/>
      <c r="F81" s="40"/>
      <c r="G81" s="40"/>
      <c r="H81" s="40"/>
      <c r="I81" s="40"/>
      <c r="J81" s="430"/>
      <c r="K81" s="27" t="s">
        <v>21</v>
      </c>
      <c r="L81" s="27"/>
      <c r="M81" s="41"/>
      <c r="N81" s="42"/>
      <c r="O81" s="27" t="s">
        <v>21</v>
      </c>
      <c r="P81" s="27"/>
      <c r="Q81" s="41"/>
      <c r="R81" s="43"/>
      <c r="S81" s="26"/>
      <c r="T81" s="26"/>
      <c r="U81" s="41"/>
      <c r="V81" s="43"/>
      <c r="W81" s="26" t="s">
        <v>37</v>
      </c>
      <c r="X81" s="26"/>
      <c r="Y81" s="42"/>
      <c r="Z81" s="27"/>
      <c r="AA81" s="27"/>
      <c r="AB81" s="43"/>
      <c r="AC81" s="26" t="s">
        <v>255</v>
      </c>
      <c r="AD81" s="26"/>
      <c r="AE81" s="431" t="s">
        <v>256</v>
      </c>
      <c r="AF81" s="432"/>
      <c r="AG81" s="433"/>
      <c r="AH81" s="434"/>
      <c r="AI81" s="433"/>
      <c r="AJ81" s="434"/>
      <c r="AK81" s="435"/>
      <c r="AL81" s="436"/>
      <c r="AM81" s="436"/>
      <c r="AN81" s="437"/>
      <c r="AO81" s="446"/>
      <c r="AP81" s="447"/>
      <c r="AQ81" s="448"/>
      <c r="AR81" s="449"/>
      <c r="AS81" s="74"/>
      <c r="AT81" s="74"/>
      <c r="AU81" s="75" t="s">
        <v>257</v>
      </c>
    </row>
    <row r="82" ht="15.75" thickTop="1"/>
  </sheetData>
  <sheetProtection/>
  <mergeCells count="4">
    <mergeCell ref="AO80:AP80"/>
    <mergeCell ref="AO81:AP81"/>
    <mergeCell ref="AQ80:AR80"/>
    <mergeCell ref="AQ81:AR81"/>
  </mergeCells>
  <printOptions horizontalCentered="1" verticalCentered="1"/>
  <pageMargins left="0.75" right="0.75" top="0.71" bottom="1" header="0.5" footer="0.5"/>
  <pageSetup fitToHeight="1" fitToWidth="1" horizontalDpi="300" verticalDpi="300" orientation="landscape" paperSize="17" scale="50" r:id="rId2"/>
  <headerFooter alignWithMargins="0">
    <oddFooter>&amp;LUpdated on &amp;D&amp;C&amp;A&amp;R&amp;"Arial,Bold"Created by Nishit Shah</oddFooter>
  </headerFooter>
  <drawing r:id="rId1"/>
</worksheet>
</file>

<file path=xl/worksheets/sheet2.xml><?xml version="1.0" encoding="utf-8"?>
<worksheet xmlns="http://schemas.openxmlformats.org/spreadsheetml/2006/main" xmlns:r="http://schemas.openxmlformats.org/officeDocument/2006/relationships">
  <dimension ref="A1:B111"/>
  <sheetViews>
    <sheetView zoomScalePageLayoutView="0" workbookViewId="0" topLeftCell="A1">
      <selection activeCell="A51" sqref="A51:IV109"/>
    </sheetView>
  </sheetViews>
  <sheetFormatPr defaultColWidth="9.00390625" defaultRowHeight="14.25"/>
  <cols>
    <col min="1" max="1" width="103.375" style="0" customWidth="1"/>
  </cols>
  <sheetData>
    <row r="1" s="185" customFormat="1" ht="20.25">
      <c r="A1" s="184" t="s">
        <v>107</v>
      </c>
    </row>
    <row r="2" s="185" customFormat="1" ht="18.75">
      <c r="A2" s="186"/>
    </row>
    <row r="3" s="185" customFormat="1" ht="18.75">
      <c r="A3" s="186" t="s">
        <v>108</v>
      </c>
    </row>
    <row r="4" s="185" customFormat="1" ht="18.75">
      <c r="A4" s="187" t="s">
        <v>109</v>
      </c>
    </row>
    <row r="5" s="185" customFormat="1" ht="37.5">
      <c r="A5" s="187" t="s">
        <v>110</v>
      </c>
    </row>
    <row r="6" s="185" customFormat="1" ht="18.75">
      <c r="A6" s="187" t="s">
        <v>111</v>
      </c>
    </row>
    <row r="7" s="185" customFormat="1" ht="18.75">
      <c r="A7" s="187" t="s">
        <v>112</v>
      </c>
    </row>
    <row r="8" s="185" customFormat="1" ht="37.5">
      <c r="A8" s="186" t="s">
        <v>113</v>
      </c>
    </row>
    <row r="9" s="185" customFormat="1" ht="18.75">
      <c r="A9" s="186" t="s">
        <v>114</v>
      </c>
    </row>
    <row r="10" s="185" customFormat="1" ht="18.75">
      <c r="A10" s="186" t="s">
        <v>115</v>
      </c>
    </row>
    <row r="11" s="185" customFormat="1" ht="18.75">
      <c r="A11" s="187" t="s">
        <v>116</v>
      </c>
    </row>
    <row r="12" s="185" customFormat="1" ht="18.75">
      <c r="A12" s="187" t="s">
        <v>117</v>
      </c>
    </row>
    <row r="13" s="185" customFormat="1" ht="18.75">
      <c r="A13" s="187" t="s">
        <v>118</v>
      </c>
    </row>
    <row r="14" s="185" customFormat="1" ht="37.5">
      <c r="A14" s="186" t="s">
        <v>119</v>
      </c>
    </row>
    <row r="15" s="185" customFormat="1" ht="18.75">
      <c r="A15" s="187" t="s">
        <v>152</v>
      </c>
    </row>
    <row r="16" s="185" customFormat="1" ht="56.25">
      <c r="A16" s="186" t="s">
        <v>120</v>
      </c>
    </row>
    <row r="17" s="185" customFormat="1" ht="18.75">
      <c r="A17" s="187" t="s">
        <v>121</v>
      </c>
    </row>
    <row r="18" s="185" customFormat="1" ht="18.75">
      <c r="A18" s="187" t="s">
        <v>122</v>
      </c>
    </row>
    <row r="19" s="185" customFormat="1" ht="18.75">
      <c r="A19" s="187" t="s">
        <v>123</v>
      </c>
    </row>
    <row r="20" s="185" customFormat="1" ht="18.75">
      <c r="A20" s="187" t="s">
        <v>124</v>
      </c>
    </row>
    <row r="21" s="185" customFormat="1" ht="18.75">
      <c r="A21" s="186" t="s">
        <v>125</v>
      </c>
    </row>
    <row r="22" s="185" customFormat="1" ht="18.75">
      <c r="A22" s="187" t="s">
        <v>126</v>
      </c>
    </row>
    <row r="23" s="185" customFormat="1" ht="18.75">
      <c r="A23" s="187" t="s">
        <v>127</v>
      </c>
    </row>
    <row r="24" s="185" customFormat="1" ht="18.75">
      <c r="A24" s="187" t="s">
        <v>128</v>
      </c>
    </row>
    <row r="25" s="185" customFormat="1" ht="18.75">
      <c r="A25" s="187" t="s">
        <v>129</v>
      </c>
    </row>
    <row r="26" s="185" customFormat="1" ht="18.75">
      <c r="A26" s="187" t="s">
        <v>130</v>
      </c>
    </row>
    <row r="27" s="185" customFormat="1" ht="37.5">
      <c r="A27" s="187" t="s">
        <v>131</v>
      </c>
    </row>
    <row r="28" s="185" customFormat="1" ht="18.75">
      <c r="A28" s="187" t="s">
        <v>132</v>
      </c>
    </row>
    <row r="29" s="185" customFormat="1" ht="93.75">
      <c r="A29" s="186" t="s">
        <v>133</v>
      </c>
    </row>
    <row r="30" s="185" customFormat="1" ht="37.5">
      <c r="A30" s="186" t="s">
        <v>134</v>
      </c>
    </row>
    <row r="31" s="185" customFormat="1" ht="18.75">
      <c r="A31" s="186" t="s">
        <v>135</v>
      </c>
    </row>
    <row r="32" s="185" customFormat="1" ht="18.75">
      <c r="A32" s="187" t="s">
        <v>136</v>
      </c>
    </row>
    <row r="33" s="185" customFormat="1" ht="37.5">
      <c r="A33" s="187" t="s">
        <v>137</v>
      </c>
    </row>
    <row r="34" s="185" customFormat="1" ht="37.5">
      <c r="A34" s="187" t="s">
        <v>138</v>
      </c>
    </row>
    <row r="35" s="185" customFormat="1" ht="37.5">
      <c r="A35" s="187" t="s">
        <v>139</v>
      </c>
    </row>
    <row r="36" s="185" customFormat="1" ht="37.5">
      <c r="A36" s="187" t="s">
        <v>140</v>
      </c>
    </row>
    <row r="37" s="185" customFormat="1" ht="37.5">
      <c r="A37" s="187" t="s">
        <v>141</v>
      </c>
    </row>
    <row r="38" s="185" customFormat="1" ht="18.75">
      <c r="A38" s="187" t="s">
        <v>142</v>
      </c>
    </row>
    <row r="39" s="185" customFormat="1" ht="37.5">
      <c r="A39" s="186" t="s">
        <v>143</v>
      </c>
    </row>
    <row r="40" s="185" customFormat="1" ht="37.5">
      <c r="A40" s="186" t="s">
        <v>144</v>
      </c>
    </row>
    <row r="41" s="185" customFormat="1" ht="18.75">
      <c r="A41" s="186" t="s">
        <v>145</v>
      </c>
    </row>
    <row r="42" s="185" customFormat="1" ht="18.75">
      <c r="A42" s="186"/>
    </row>
    <row r="43" s="185" customFormat="1" ht="20.25">
      <c r="A43" s="184" t="s">
        <v>146</v>
      </c>
    </row>
    <row r="44" s="185" customFormat="1" ht="18.75">
      <c r="A44" s="186"/>
    </row>
    <row r="45" s="185" customFormat="1" ht="131.25">
      <c r="A45" s="186" t="s">
        <v>147</v>
      </c>
    </row>
    <row r="46" s="185" customFormat="1" ht="75">
      <c r="A46" s="186" t="s">
        <v>148</v>
      </c>
    </row>
    <row r="47" s="185" customFormat="1" ht="18.75">
      <c r="A47" s="186" t="s">
        <v>149</v>
      </c>
    </row>
    <row r="48" s="185" customFormat="1" ht="18.75">
      <c r="A48" s="186" t="s">
        <v>150</v>
      </c>
    </row>
    <row r="49" s="185" customFormat="1" ht="18.75">
      <c r="A49" s="186"/>
    </row>
    <row r="50" s="185" customFormat="1" ht="14.25"/>
    <row r="110" spans="1:2" ht="14.25">
      <c r="A110" s="451"/>
      <c r="B110" s="451"/>
    </row>
    <row r="111" spans="1:2" ht="29.25" customHeight="1">
      <c r="A111" s="450"/>
      <c r="B111" s="450"/>
    </row>
  </sheetData>
  <sheetProtection/>
  <mergeCells count="2">
    <mergeCell ref="A111:B111"/>
    <mergeCell ref="A110:B110"/>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AU83"/>
  <sheetViews>
    <sheetView showGridLines="0" zoomScale="75" zoomScaleNormal="75" zoomScalePageLayoutView="0" workbookViewId="0" topLeftCell="A1">
      <selection activeCell="AO43" sqref="AO43"/>
    </sheetView>
  </sheetViews>
  <sheetFormatPr defaultColWidth="9.00390625" defaultRowHeight="14.25"/>
  <cols>
    <col min="1" max="1" width="8.50390625" style="1" customWidth="1"/>
    <col min="2" max="5" width="6.50390625" style="1" customWidth="1"/>
    <col min="6" max="17" width="7.125" style="1" customWidth="1"/>
    <col min="18" max="18" width="8.50390625" style="1" customWidth="1"/>
    <col min="19" max="36" width="7.125" style="1" customWidth="1"/>
    <col min="37" max="37" width="7.125" style="5" customWidth="1"/>
    <col min="38" max="39" width="8.625" style="5" customWidth="1"/>
    <col min="40" max="40" width="11.625" style="5" customWidth="1"/>
    <col min="41" max="42" width="7.125" style="1" customWidth="1"/>
    <col min="43" max="47" width="6.50390625" style="1" customWidth="1"/>
    <col min="48" max="16384" width="9.00390625" style="1" customWidth="1"/>
  </cols>
  <sheetData>
    <row r="1" spans="1:47" ht="15.75" thickTop="1">
      <c r="A1" s="159" t="s">
        <v>90</v>
      </c>
      <c r="B1" s="160" t="s">
        <v>91</v>
      </c>
      <c r="C1" s="160"/>
      <c r="D1" s="160"/>
      <c r="E1" s="160"/>
      <c r="F1" s="160"/>
      <c r="G1" s="160"/>
      <c r="H1" s="161"/>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20"/>
      <c r="AL1" s="20"/>
      <c r="AM1" s="20"/>
      <c r="AN1" s="20"/>
      <c r="AO1" s="19"/>
      <c r="AP1" s="19"/>
      <c r="AQ1" s="19"/>
      <c r="AR1" s="19"/>
      <c r="AS1" s="19"/>
      <c r="AT1" s="19"/>
      <c r="AU1" s="91"/>
    </row>
    <row r="2" spans="1:47" ht="15">
      <c r="A2" s="2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2"/>
      <c r="AL2" s="22"/>
      <c r="AM2" s="22"/>
      <c r="AN2" s="22"/>
      <c r="AO2" s="2"/>
      <c r="AP2" s="2"/>
      <c r="AQ2" s="2"/>
      <c r="AR2" s="2"/>
      <c r="AS2" s="2"/>
      <c r="AT2" s="2"/>
      <c r="AU2" s="23"/>
    </row>
    <row r="3" spans="1:47" ht="18">
      <c r="A3" s="21"/>
      <c r="B3" s="86"/>
      <c r="C3" s="86"/>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56"/>
      <c r="AL3" s="56"/>
      <c r="AM3" s="56"/>
      <c r="AN3" s="56"/>
      <c r="AO3" s="85"/>
      <c r="AP3" s="85"/>
      <c r="AQ3" s="2"/>
      <c r="AR3" s="2"/>
      <c r="AS3" s="2"/>
      <c r="AT3" s="2"/>
      <c r="AU3" s="23"/>
    </row>
    <row r="4" spans="1:47" ht="18">
      <c r="A4" s="21"/>
      <c r="B4" s="86"/>
      <c r="C4" s="86"/>
      <c r="D4" s="85"/>
      <c r="E4" s="85"/>
      <c r="F4" s="85"/>
      <c r="G4" s="85"/>
      <c r="H4" s="85"/>
      <c r="I4" s="85"/>
      <c r="J4" s="85"/>
      <c r="K4" s="85"/>
      <c r="L4" s="85"/>
      <c r="M4" s="85"/>
      <c r="N4" s="85"/>
      <c r="O4" s="85"/>
      <c r="P4" s="85"/>
      <c r="Q4" s="85"/>
      <c r="R4" s="85"/>
      <c r="S4" s="85"/>
      <c r="T4" s="85"/>
      <c r="U4" s="85"/>
      <c r="V4" s="86"/>
      <c r="W4" s="86"/>
      <c r="X4" s="86"/>
      <c r="Y4" s="85"/>
      <c r="Z4" s="85"/>
      <c r="AA4" s="85"/>
      <c r="AB4" s="85"/>
      <c r="AC4" s="86"/>
      <c r="AD4" s="86"/>
      <c r="AE4" s="86"/>
      <c r="AF4" s="85"/>
      <c r="AG4" s="85"/>
      <c r="AH4" s="85"/>
      <c r="AI4" s="85"/>
      <c r="AJ4" s="85"/>
      <c r="AK4" s="56"/>
      <c r="AL4" s="56"/>
      <c r="AM4" s="56"/>
      <c r="AN4" s="56"/>
      <c r="AO4" s="85"/>
      <c r="AP4" s="85"/>
      <c r="AQ4" s="2"/>
      <c r="AR4" s="2"/>
      <c r="AS4" s="2"/>
      <c r="AT4" s="2"/>
      <c r="AU4" s="23"/>
    </row>
    <row r="5" spans="1:47" ht="18">
      <c r="A5" s="21"/>
      <c r="B5" s="85"/>
      <c r="C5" s="85"/>
      <c r="D5" s="85"/>
      <c r="E5" s="85"/>
      <c r="F5" s="85"/>
      <c r="G5" s="85"/>
      <c r="H5" s="85"/>
      <c r="I5" s="85"/>
      <c r="J5" s="85"/>
      <c r="K5" s="85"/>
      <c r="L5" s="85"/>
      <c r="M5" s="85"/>
      <c r="N5" s="86"/>
      <c r="O5" s="86"/>
      <c r="P5" s="85"/>
      <c r="Q5" s="86"/>
      <c r="R5" s="86"/>
      <c r="S5" s="86"/>
      <c r="T5" s="85"/>
      <c r="U5" s="86"/>
      <c r="V5" s="86"/>
      <c r="W5" s="86"/>
      <c r="X5" s="85"/>
      <c r="Y5" s="85"/>
      <c r="Z5" s="85"/>
      <c r="AA5" s="85"/>
      <c r="AB5" s="85"/>
      <c r="AC5" s="86"/>
      <c r="AD5" s="86"/>
      <c r="AE5" s="86"/>
      <c r="AF5" s="85"/>
      <c r="AG5" s="85"/>
      <c r="AH5" s="85"/>
      <c r="AI5" s="85"/>
      <c r="AJ5" s="85"/>
      <c r="AK5" s="56"/>
      <c r="AL5" s="56"/>
      <c r="AM5" s="56"/>
      <c r="AN5" s="56"/>
      <c r="AO5" s="85"/>
      <c r="AP5" s="85"/>
      <c r="AQ5" s="2"/>
      <c r="AR5" s="2"/>
      <c r="AS5" s="2"/>
      <c r="AT5" s="2"/>
      <c r="AU5" s="23"/>
    </row>
    <row r="6" spans="1:47" s="34" customFormat="1" ht="18.75" customHeight="1">
      <c r="A6" s="77"/>
      <c r="B6" s="85"/>
      <c r="C6" s="85"/>
      <c r="D6" s="85"/>
      <c r="E6" s="86"/>
      <c r="F6" s="86"/>
      <c r="G6" s="86"/>
      <c r="H6" s="86"/>
      <c r="I6" s="86"/>
      <c r="J6" s="86"/>
      <c r="K6" s="86"/>
      <c r="L6" s="86"/>
      <c r="M6" s="86"/>
      <c r="N6" s="142"/>
      <c r="O6" s="142"/>
      <c r="P6" s="142"/>
      <c r="Q6" s="142"/>
      <c r="R6" s="142"/>
      <c r="S6" s="142"/>
      <c r="T6" s="142"/>
      <c r="U6" s="142"/>
      <c r="V6" s="142"/>
      <c r="W6" s="142"/>
      <c r="X6" s="142"/>
      <c r="Y6" s="85"/>
      <c r="Z6" s="85"/>
      <c r="AA6" s="86"/>
      <c r="AB6" s="86"/>
      <c r="AC6" s="142"/>
      <c r="AD6" s="142"/>
      <c r="AE6" s="142"/>
      <c r="AF6" s="86"/>
      <c r="AG6" s="86"/>
      <c r="AH6" s="86"/>
      <c r="AI6" s="86"/>
      <c r="AJ6" s="86"/>
      <c r="AK6" s="86"/>
      <c r="AL6" s="86"/>
      <c r="AM6" s="86"/>
      <c r="AN6" s="86"/>
      <c r="AO6" s="86"/>
      <c r="AP6" s="86"/>
      <c r="AQ6" s="37"/>
      <c r="AR6" s="37"/>
      <c r="AS6" s="37"/>
      <c r="AT6" s="37"/>
      <c r="AU6" s="76"/>
    </row>
    <row r="7" spans="1:47" s="34" customFormat="1" ht="18.75" customHeight="1">
      <c r="A7" s="77"/>
      <c r="B7" s="86"/>
      <c r="C7" s="86"/>
      <c r="D7" s="86"/>
      <c r="E7" s="86"/>
      <c r="F7" s="86"/>
      <c r="G7" s="143"/>
      <c r="H7" s="85"/>
      <c r="I7" s="85"/>
      <c r="J7" s="86"/>
      <c r="K7" s="86"/>
      <c r="L7" s="86"/>
      <c r="M7" s="86"/>
      <c r="N7" s="85"/>
      <c r="O7" s="85"/>
      <c r="P7" s="85"/>
      <c r="Q7" s="85"/>
      <c r="R7" s="85"/>
      <c r="S7" s="85"/>
      <c r="T7" s="85"/>
      <c r="U7" s="85"/>
      <c r="V7" s="85"/>
      <c r="W7" s="85"/>
      <c r="X7" s="85"/>
      <c r="Y7" s="85"/>
      <c r="Z7" s="85"/>
      <c r="AA7" s="86"/>
      <c r="AB7" s="86"/>
      <c r="AC7" s="85"/>
      <c r="AD7" s="85"/>
      <c r="AE7" s="85"/>
      <c r="AF7" s="86"/>
      <c r="AG7" s="86"/>
      <c r="AH7" s="86"/>
      <c r="AI7" s="86"/>
      <c r="AJ7" s="86"/>
      <c r="AK7" s="86"/>
      <c r="AL7" s="86"/>
      <c r="AM7" s="86"/>
      <c r="AN7" s="86"/>
      <c r="AO7" s="86"/>
      <c r="AP7" s="86"/>
      <c r="AQ7" s="37"/>
      <c r="AR7" s="37"/>
      <c r="AS7" s="37"/>
      <c r="AT7" s="37"/>
      <c r="AU7" s="76"/>
    </row>
    <row r="8" spans="1:47" ht="18.75" customHeight="1">
      <c r="A8" s="21"/>
      <c r="B8" s="85"/>
      <c r="C8" s="85"/>
      <c r="D8" s="85"/>
      <c r="E8" s="85"/>
      <c r="F8" s="85"/>
      <c r="G8" s="143"/>
      <c r="H8" s="85"/>
      <c r="I8" s="85"/>
      <c r="J8" s="85"/>
      <c r="K8" s="85"/>
      <c r="L8" s="85"/>
      <c r="M8" s="85"/>
      <c r="N8" s="85"/>
      <c r="O8" s="88"/>
      <c r="P8" s="85"/>
      <c r="Q8" s="85"/>
      <c r="R8" s="85"/>
      <c r="S8" s="87"/>
      <c r="T8" s="85"/>
      <c r="U8" s="85"/>
      <c r="V8" s="85"/>
      <c r="W8" s="88"/>
      <c r="X8" s="85"/>
      <c r="Y8" s="85"/>
      <c r="Z8" s="85"/>
      <c r="AA8" s="85"/>
      <c r="AB8" s="85"/>
      <c r="AC8" s="85"/>
      <c r="AD8" s="85"/>
      <c r="AE8" s="87"/>
      <c r="AF8" s="85"/>
      <c r="AG8" s="85"/>
      <c r="AH8" s="85"/>
      <c r="AI8" s="85"/>
      <c r="AJ8" s="85"/>
      <c r="AK8" s="85"/>
      <c r="AL8" s="144"/>
      <c r="AM8" s="85"/>
      <c r="AN8" s="85"/>
      <c r="AO8" s="85"/>
      <c r="AP8" s="85"/>
      <c r="AQ8" s="2"/>
      <c r="AR8" s="2"/>
      <c r="AS8" s="2"/>
      <c r="AT8" s="2"/>
      <c r="AU8" s="23"/>
    </row>
    <row r="9" spans="1:47" ht="15.75" thickBot="1">
      <c r="A9" s="21"/>
      <c r="B9" s="85"/>
      <c r="C9" s="143"/>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7"/>
      <c r="AM9" s="56"/>
      <c r="AN9" s="56"/>
      <c r="AO9" s="85"/>
      <c r="AP9" s="85"/>
      <c r="AQ9" s="2"/>
      <c r="AR9" s="2"/>
      <c r="AS9" s="2"/>
      <c r="AT9" s="2"/>
      <c r="AU9" s="23"/>
    </row>
    <row r="10" spans="1:47" ht="18">
      <c r="A10" s="21"/>
      <c r="B10" s="85"/>
      <c r="C10" s="143"/>
      <c r="D10" s="85"/>
      <c r="E10" s="85"/>
      <c r="F10" s="85"/>
      <c r="G10" s="85"/>
      <c r="H10" s="85"/>
      <c r="I10" s="85"/>
      <c r="J10" s="85"/>
      <c r="K10" s="85"/>
      <c r="L10" s="85"/>
      <c r="M10" s="85"/>
      <c r="N10" s="148" t="s">
        <v>102</v>
      </c>
      <c r="O10" s="149"/>
      <c r="P10" s="150"/>
      <c r="Q10" s="2"/>
      <c r="R10" s="2"/>
      <c r="S10" s="2"/>
      <c r="T10" s="2"/>
      <c r="U10" s="2"/>
      <c r="W10" s="166" t="s">
        <v>101</v>
      </c>
      <c r="X10" s="167" t="s">
        <v>179</v>
      </c>
      <c r="Y10" s="168"/>
      <c r="Z10" s="86"/>
      <c r="AA10" s="85"/>
      <c r="AB10" s="85"/>
      <c r="AC10" s="85"/>
      <c r="AD10" s="85"/>
      <c r="AE10" s="85"/>
      <c r="AF10" s="142"/>
      <c r="AG10" s="85"/>
      <c r="AH10" s="85"/>
      <c r="AI10" s="85"/>
      <c r="AJ10" s="85"/>
      <c r="AK10" s="85"/>
      <c r="AL10" s="87"/>
      <c r="AM10" s="56"/>
      <c r="AN10" s="56"/>
      <c r="AO10" s="85"/>
      <c r="AP10" s="85"/>
      <c r="AQ10" s="2"/>
      <c r="AR10" s="2"/>
      <c r="AS10" s="2"/>
      <c r="AT10" s="2"/>
      <c r="AU10" s="23"/>
    </row>
    <row r="11" spans="1:47" ht="18.75" thickBot="1">
      <c r="A11" s="21"/>
      <c r="B11" s="85"/>
      <c r="C11" s="85"/>
      <c r="D11" s="85"/>
      <c r="E11" s="85"/>
      <c r="F11" s="85"/>
      <c r="G11" s="85"/>
      <c r="H11" s="85"/>
      <c r="I11" s="85"/>
      <c r="J11" s="85"/>
      <c r="K11" s="85"/>
      <c r="L11" s="85"/>
      <c r="M11" s="85"/>
      <c r="N11" s="151"/>
      <c r="O11" s="152">
        <v>1</v>
      </c>
      <c r="P11" s="153"/>
      <c r="Q11" s="2"/>
      <c r="R11" s="2"/>
      <c r="S11" s="2"/>
      <c r="T11" s="2"/>
      <c r="U11" s="2"/>
      <c r="W11" s="169"/>
      <c r="X11" s="170">
        <v>1</v>
      </c>
      <c r="Y11" s="171"/>
      <c r="Z11" s="85"/>
      <c r="AA11" s="85"/>
      <c r="AB11" s="85"/>
      <c r="AC11" s="85"/>
      <c r="AD11" s="85"/>
      <c r="AE11" s="85"/>
      <c r="AF11" s="85"/>
      <c r="AG11" s="85"/>
      <c r="AH11" s="85"/>
      <c r="AI11" s="85"/>
      <c r="AJ11" s="85"/>
      <c r="AK11" s="85"/>
      <c r="AL11" s="87"/>
      <c r="AM11" s="56"/>
      <c r="AN11" s="56"/>
      <c r="AO11" s="85"/>
      <c r="AP11" s="85"/>
      <c r="AQ11" s="2"/>
      <c r="AR11" s="2"/>
      <c r="AS11" s="2"/>
      <c r="AT11" s="2"/>
      <c r="AU11" s="23"/>
    </row>
    <row r="12" spans="1:47" ht="18.75" thickBot="1">
      <c r="A12" s="21"/>
      <c r="B12" s="148" t="s">
        <v>96</v>
      </c>
      <c r="C12" s="149"/>
      <c r="D12" s="150"/>
      <c r="E12" s="85"/>
      <c r="F12" s="85"/>
      <c r="G12" s="85"/>
      <c r="H12" s="85"/>
      <c r="I12" s="85"/>
      <c r="J12" s="85"/>
      <c r="K12" s="85"/>
      <c r="L12" s="85"/>
      <c r="M12" s="85"/>
      <c r="N12" s="154" t="s">
        <v>103</v>
      </c>
      <c r="O12" s="155"/>
      <c r="P12" s="156"/>
      <c r="Q12" s="2"/>
      <c r="R12" s="2"/>
      <c r="S12" s="2"/>
      <c r="T12" s="2"/>
      <c r="U12" s="2"/>
      <c r="W12" s="162" t="s">
        <v>92</v>
      </c>
      <c r="X12" s="2"/>
      <c r="Y12" s="157">
        <v>0</v>
      </c>
      <c r="Z12" s="85"/>
      <c r="AA12" s="85"/>
      <c r="AB12" s="85"/>
      <c r="AC12" s="85"/>
      <c r="AD12" s="85"/>
      <c r="AE12" s="85"/>
      <c r="AF12" s="85"/>
      <c r="AG12" s="85"/>
      <c r="AH12" s="85"/>
      <c r="AI12" s="85"/>
      <c r="AJ12" s="85"/>
      <c r="AK12" s="85"/>
      <c r="AL12" s="144"/>
      <c r="AM12" s="56"/>
      <c r="AN12" s="56"/>
      <c r="AO12" s="85"/>
      <c r="AP12" s="85"/>
      <c r="AQ12" s="2"/>
      <c r="AR12" s="2"/>
      <c r="AS12" s="2"/>
      <c r="AT12" s="2"/>
      <c r="AU12" s="23"/>
    </row>
    <row r="13" spans="1:47" ht="18">
      <c r="A13" s="21"/>
      <c r="B13" s="151"/>
      <c r="C13" s="152">
        <v>1</v>
      </c>
      <c r="D13" s="153" t="s">
        <v>97</v>
      </c>
      <c r="E13" s="85"/>
      <c r="F13" s="120"/>
      <c r="G13" s="86"/>
      <c r="H13" s="86"/>
      <c r="I13" s="85"/>
      <c r="J13" s="86"/>
      <c r="K13" s="86"/>
      <c r="L13" s="86"/>
      <c r="M13" s="85"/>
      <c r="N13" s="162" t="s">
        <v>92</v>
      </c>
      <c r="O13" s="2"/>
      <c r="P13" s="157">
        <v>0</v>
      </c>
      <c r="Q13" s="2"/>
      <c r="R13" s="2"/>
      <c r="S13" s="2"/>
      <c r="T13" s="2"/>
      <c r="U13" s="2"/>
      <c r="W13" s="163" t="s">
        <v>93</v>
      </c>
      <c r="X13" s="2"/>
      <c r="Y13" s="164">
        <v>0</v>
      </c>
      <c r="Z13" s="146"/>
      <c r="AA13" s="85"/>
      <c r="AB13" s="85"/>
      <c r="AC13" s="120"/>
      <c r="AD13" s="86"/>
      <c r="AE13" s="86"/>
      <c r="AF13" s="85"/>
      <c r="AG13" s="85"/>
      <c r="AH13" s="85"/>
      <c r="AI13" s="85"/>
      <c r="AJ13" s="86"/>
      <c r="AK13" s="86"/>
      <c r="AL13" s="86"/>
      <c r="AM13" s="56"/>
      <c r="AN13" s="56"/>
      <c r="AO13" s="85"/>
      <c r="AP13" s="85"/>
      <c r="AQ13" s="2"/>
      <c r="AR13" s="2"/>
      <c r="AS13" s="2"/>
      <c r="AT13" s="2"/>
      <c r="AU13" s="23"/>
    </row>
    <row r="14" spans="1:47" ht="18.75" thickBot="1">
      <c r="A14" s="21"/>
      <c r="B14" s="154" t="s">
        <v>95</v>
      </c>
      <c r="C14" s="155"/>
      <c r="D14" s="156"/>
      <c r="E14" s="85"/>
      <c r="F14" s="86"/>
      <c r="G14" s="86"/>
      <c r="H14" s="86"/>
      <c r="I14" s="85"/>
      <c r="J14" s="86"/>
      <c r="K14" s="86"/>
      <c r="L14" s="86"/>
      <c r="M14" s="85"/>
      <c r="N14" s="163" t="s">
        <v>93</v>
      </c>
      <c r="O14" s="2"/>
      <c r="P14" s="164">
        <v>0</v>
      </c>
      <c r="Q14" s="2"/>
      <c r="W14" s="44" t="s">
        <v>94</v>
      </c>
      <c r="X14" s="2"/>
      <c r="Y14" s="165">
        <v>0</v>
      </c>
      <c r="Z14" s="85"/>
      <c r="AB14" s="85"/>
      <c r="AC14" s="86"/>
      <c r="AD14" s="86"/>
      <c r="AE14" s="86"/>
      <c r="AF14" s="85"/>
      <c r="AG14" s="85"/>
      <c r="AH14" s="85"/>
      <c r="AI14" s="85"/>
      <c r="AJ14" s="86"/>
      <c r="AK14" s="86"/>
      <c r="AL14" s="86"/>
      <c r="AM14" s="56"/>
      <c r="AN14" s="56"/>
      <c r="AO14" s="85"/>
      <c r="AP14" s="85"/>
      <c r="AQ14" s="2"/>
      <c r="AR14" s="2"/>
      <c r="AS14" s="2"/>
      <c r="AT14" s="2"/>
      <c r="AU14" s="23"/>
    </row>
    <row r="15" spans="1:47" ht="18.75" thickBot="1">
      <c r="A15" s="21"/>
      <c r="B15" s="162" t="s">
        <v>92</v>
      </c>
      <c r="C15" s="2"/>
      <c r="D15" s="157">
        <v>0</v>
      </c>
      <c r="E15" s="85"/>
      <c r="F15" s="142"/>
      <c r="G15" s="142"/>
      <c r="H15" s="142"/>
      <c r="I15" s="142"/>
      <c r="J15" s="142"/>
      <c r="K15" s="142"/>
      <c r="L15" s="142"/>
      <c r="M15" s="142"/>
      <c r="N15" s="44" t="s">
        <v>94</v>
      </c>
      <c r="O15" s="2"/>
      <c r="P15" s="165">
        <v>0</v>
      </c>
      <c r="Q15" s="2"/>
      <c r="R15" s="148" t="s">
        <v>104</v>
      </c>
      <c r="S15" s="149"/>
      <c r="T15" s="149"/>
      <c r="U15" s="150"/>
      <c r="W15" s="80" t="s">
        <v>61</v>
      </c>
      <c r="X15" s="51"/>
      <c r="Y15" s="158">
        <v>1</v>
      </c>
      <c r="Z15" s="85"/>
      <c r="AB15" s="85"/>
      <c r="AC15" s="142"/>
      <c r="AD15" s="142"/>
      <c r="AE15" s="142"/>
      <c r="AF15" s="85"/>
      <c r="AG15" s="85"/>
      <c r="AH15" s="85"/>
      <c r="AI15" s="85"/>
      <c r="AJ15" s="142"/>
      <c r="AK15" s="142"/>
      <c r="AL15" s="142"/>
      <c r="AM15" s="85"/>
      <c r="AN15" s="85"/>
      <c r="AO15" s="85"/>
      <c r="AP15" s="85"/>
      <c r="AQ15" s="2"/>
      <c r="AR15" s="2"/>
      <c r="AS15" s="2"/>
      <c r="AT15" s="2"/>
      <c r="AU15" s="23"/>
    </row>
    <row r="16" spans="1:47" ht="18.75" thickBot="1">
      <c r="A16" s="21"/>
      <c r="B16" s="163" t="s">
        <v>93</v>
      </c>
      <c r="C16" s="2"/>
      <c r="D16" s="164">
        <v>0</v>
      </c>
      <c r="E16" s="85"/>
      <c r="F16" s="85"/>
      <c r="G16" s="85"/>
      <c r="H16" s="85"/>
      <c r="I16" s="85"/>
      <c r="J16" s="85"/>
      <c r="K16" s="85"/>
      <c r="L16" s="85"/>
      <c r="M16" s="85"/>
      <c r="N16" s="80" t="s">
        <v>61</v>
      </c>
      <c r="O16" s="51"/>
      <c r="P16" s="158">
        <v>1</v>
      </c>
      <c r="Q16" s="2"/>
      <c r="R16" s="154"/>
      <c r="S16" s="172"/>
      <c r="T16" s="173"/>
      <c r="U16" s="174"/>
      <c r="W16" s="2"/>
      <c r="X16" s="2"/>
      <c r="Y16" s="2"/>
      <c r="Z16" s="85"/>
      <c r="AB16" s="85"/>
      <c r="AC16" s="85"/>
      <c r="AD16" s="85"/>
      <c r="AE16" s="85"/>
      <c r="AF16" s="85"/>
      <c r="AG16" s="85"/>
      <c r="AH16" s="85"/>
      <c r="AI16" s="85"/>
      <c r="AJ16" s="85"/>
      <c r="AK16" s="85"/>
      <c r="AL16" s="85"/>
      <c r="AM16" s="85"/>
      <c r="AN16" s="85"/>
      <c r="AO16" s="85"/>
      <c r="AP16" s="85"/>
      <c r="AQ16" s="2"/>
      <c r="AR16" s="2"/>
      <c r="AS16" s="2"/>
      <c r="AT16" s="2"/>
      <c r="AU16" s="23"/>
    </row>
    <row r="17" spans="1:47" ht="15.75" thickBot="1">
      <c r="A17" s="21"/>
      <c r="B17" s="44" t="s">
        <v>94</v>
      </c>
      <c r="C17" s="2"/>
      <c r="D17" s="165">
        <v>0</v>
      </c>
      <c r="E17" s="85"/>
      <c r="F17" s="85"/>
      <c r="G17" s="85"/>
      <c r="H17" s="87"/>
      <c r="I17" s="85"/>
      <c r="J17" s="85"/>
      <c r="K17" s="85"/>
      <c r="L17" s="88"/>
      <c r="M17" s="85"/>
      <c r="N17" s="2"/>
      <c r="O17" s="2"/>
      <c r="P17" s="2"/>
      <c r="Q17" s="2"/>
      <c r="R17" s="182" t="s">
        <v>105</v>
      </c>
      <c r="S17" s="183"/>
      <c r="T17" s="182" t="s">
        <v>106</v>
      </c>
      <c r="U17" s="175"/>
      <c r="W17" s="2"/>
      <c r="X17" s="2"/>
      <c r="Y17" s="2"/>
      <c r="Z17" s="85"/>
      <c r="AB17" s="85"/>
      <c r="AC17" s="85"/>
      <c r="AD17" s="85"/>
      <c r="AE17" s="88"/>
      <c r="AF17" s="85"/>
      <c r="AG17" s="85"/>
      <c r="AH17" s="85"/>
      <c r="AI17" s="85"/>
      <c r="AJ17" s="85"/>
      <c r="AK17" s="85"/>
      <c r="AL17" s="88"/>
      <c r="AM17" s="85"/>
      <c r="AN17" s="85"/>
      <c r="AO17" s="85"/>
      <c r="AP17" s="85"/>
      <c r="AQ17" s="2"/>
      <c r="AR17" s="2"/>
      <c r="AS17" s="2"/>
      <c r="AT17" s="2"/>
      <c r="AU17" s="23"/>
    </row>
    <row r="18" spans="1:47" ht="18.75" thickBot="1">
      <c r="A18" s="21"/>
      <c r="B18" s="80" t="s">
        <v>61</v>
      </c>
      <c r="C18" s="51"/>
      <c r="D18" s="158">
        <v>1</v>
      </c>
      <c r="E18" s="85"/>
      <c r="F18" s="85"/>
      <c r="G18" s="85"/>
      <c r="H18" s="85"/>
      <c r="I18" s="85"/>
      <c r="J18" s="85"/>
      <c r="K18" s="85"/>
      <c r="L18" s="85"/>
      <c r="M18" s="85"/>
      <c r="N18" s="2"/>
      <c r="O18" s="2"/>
      <c r="P18" s="2"/>
      <c r="Q18" s="2"/>
      <c r="R18" s="44" t="s">
        <v>92</v>
      </c>
      <c r="S18" s="157">
        <v>0</v>
      </c>
      <c r="T18" s="44"/>
      <c r="U18" s="157">
        <v>0</v>
      </c>
      <c r="W18" s="2"/>
      <c r="X18" s="2"/>
      <c r="Y18" s="4"/>
      <c r="Z18" s="146"/>
      <c r="AB18" s="85"/>
      <c r="AC18" s="85"/>
      <c r="AD18" s="85"/>
      <c r="AE18" s="85"/>
      <c r="AF18" s="85"/>
      <c r="AG18" s="85"/>
      <c r="AH18" s="85"/>
      <c r="AI18" s="85"/>
      <c r="AJ18" s="85"/>
      <c r="AK18" s="85"/>
      <c r="AL18" s="85"/>
      <c r="AM18" s="85"/>
      <c r="AN18" s="85"/>
      <c r="AO18" s="85"/>
      <c r="AP18" s="85"/>
      <c r="AQ18" s="2"/>
      <c r="AR18" s="2"/>
      <c r="AS18" s="2"/>
      <c r="AT18" s="2"/>
      <c r="AU18" s="23"/>
    </row>
    <row r="19" spans="1:47" s="34" customFormat="1" ht="18.75" customHeight="1" thickBot="1">
      <c r="A19" s="77"/>
      <c r="B19" s="85"/>
      <c r="C19" s="85"/>
      <c r="D19" s="85"/>
      <c r="E19" s="86"/>
      <c r="F19" s="145"/>
      <c r="G19" s="145"/>
      <c r="H19" s="85"/>
      <c r="I19" s="85"/>
      <c r="J19" s="145"/>
      <c r="K19" s="145"/>
      <c r="L19" s="85"/>
      <c r="M19" s="85"/>
      <c r="N19" s="2"/>
      <c r="O19" s="176"/>
      <c r="P19" s="176"/>
      <c r="Q19" s="2"/>
      <c r="R19" s="163" t="s">
        <v>93</v>
      </c>
      <c r="S19" s="164">
        <v>0</v>
      </c>
      <c r="T19" s="44"/>
      <c r="U19" s="164">
        <v>0</v>
      </c>
      <c r="V19" s="1"/>
      <c r="W19" s="2"/>
      <c r="X19" s="2"/>
      <c r="Y19" s="22"/>
      <c r="Z19" s="85"/>
      <c r="AB19" s="86"/>
      <c r="AC19" s="145"/>
      <c r="AD19" s="145"/>
      <c r="AE19" s="85"/>
      <c r="AF19" s="86"/>
      <c r="AG19" s="86"/>
      <c r="AH19" s="86"/>
      <c r="AI19" s="86"/>
      <c r="AJ19" s="145"/>
      <c r="AK19" s="145"/>
      <c r="AL19" s="85"/>
      <c r="AM19" s="86"/>
      <c r="AN19" s="86"/>
      <c r="AO19" s="86"/>
      <c r="AP19" s="86"/>
      <c r="AQ19" s="37"/>
      <c r="AR19" s="37"/>
      <c r="AS19" s="37"/>
      <c r="AT19" s="37"/>
      <c r="AU19" s="76"/>
    </row>
    <row r="20" spans="1:47" s="34" customFormat="1" ht="18.75" customHeight="1">
      <c r="A20" s="77"/>
      <c r="B20" s="85"/>
      <c r="C20" s="85"/>
      <c r="D20" s="85"/>
      <c r="E20" s="85"/>
      <c r="F20" s="85"/>
      <c r="G20" s="85"/>
      <c r="H20" s="85"/>
      <c r="I20" s="85"/>
      <c r="J20" s="85"/>
      <c r="K20" s="85"/>
      <c r="L20" s="85"/>
      <c r="M20" s="85"/>
      <c r="N20" s="2"/>
      <c r="O20" s="1"/>
      <c r="P20" s="1"/>
      <c r="Q20" s="1"/>
      <c r="R20" s="44" t="s">
        <v>94</v>
      </c>
      <c r="S20" s="165">
        <v>0</v>
      </c>
      <c r="T20" s="44"/>
      <c r="U20" s="165">
        <v>0</v>
      </c>
      <c r="V20" s="1"/>
      <c r="W20" s="177" t="s">
        <v>180</v>
      </c>
      <c r="X20" s="178"/>
      <c r="Y20" s="150"/>
      <c r="Z20" s="85"/>
      <c r="AB20" s="88"/>
      <c r="AC20" s="85"/>
      <c r="AD20" s="85"/>
      <c r="AE20" s="85"/>
      <c r="AF20" s="85"/>
      <c r="AG20" s="85"/>
      <c r="AH20" s="85"/>
      <c r="AI20" s="85"/>
      <c r="AJ20" s="85"/>
      <c r="AK20" s="87"/>
      <c r="AL20" s="87"/>
      <c r="AM20" s="85"/>
      <c r="AN20" s="85"/>
      <c r="AO20" s="85"/>
      <c r="AP20" s="85"/>
      <c r="AQ20" s="2"/>
      <c r="AR20" s="2"/>
      <c r="AS20" s="2"/>
      <c r="AT20" s="2"/>
      <c r="AU20" s="76"/>
    </row>
    <row r="21" spans="1:47" ht="18.75" thickBot="1">
      <c r="A21" s="21"/>
      <c r="B21" s="85" t="s">
        <v>98</v>
      </c>
      <c r="C21" s="85"/>
      <c r="D21" s="85"/>
      <c r="E21" s="85"/>
      <c r="F21" s="85"/>
      <c r="G21" s="85"/>
      <c r="H21" s="85"/>
      <c r="I21" s="87"/>
      <c r="J21" s="85"/>
      <c r="K21" s="85"/>
      <c r="L21" s="85"/>
      <c r="M21" s="85"/>
      <c r="N21" s="2"/>
      <c r="R21" s="80" t="s">
        <v>61</v>
      </c>
      <c r="S21" s="158">
        <v>1</v>
      </c>
      <c r="T21" s="80"/>
      <c r="U21" s="158">
        <v>1</v>
      </c>
      <c r="W21" s="179"/>
      <c r="X21" s="180"/>
      <c r="Y21" s="181"/>
      <c r="Z21" s="85"/>
      <c r="AB21" s="88"/>
      <c r="AC21" s="85"/>
      <c r="AD21" s="85"/>
      <c r="AE21" s="85"/>
      <c r="AF21" s="85"/>
      <c r="AG21" s="85"/>
      <c r="AH21" s="85"/>
      <c r="AI21" s="85"/>
      <c r="AJ21" s="85"/>
      <c r="AK21" s="56"/>
      <c r="AL21" s="56"/>
      <c r="AM21" s="56"/>
      <c r="AN21" s="56"/>
      <c r="AO21" s="85"/>
      <c r="AP21" s="85"/>
      <c r="AQ21" s="2"/>
      <c r="AR21" s="2"/>
      <c r="AS21" s="2"/>
      <c r="AT21" s="2"/>
      <c r="AU21" s="23"/>
    </row>
    <row r="22" spans="1:47" ht="18.75" thickBot="1">
      <c r="A22" s="21"/>
      <c r="B22" s="85" t="s">
        <v>99</v>
      </c>
      <c r="C22" s="85"/>
      <c r="D22" s="85"/>
      <c r="E22" s="85"/>
      <c r="F22" s="85"/>
      <c r="G22" s="85"/>
      <c r="H22" s="145"/>
      <c r="I22" s="85"/>
      <c r="J22" s="85"/>
      <c r="K22" s="85"/>
      <c r="L22" s="85"/>
      <c r="M22" s="85"/>
      <c r="N22" s="2"/>
      <c r="U22" s="2"/>
      <c r="W22" s="182"/>
      <c r="X22" s="183"/>
      <c r="Y22" s="175"/>
      <c r="Z22" s="85"/>
      <c r="AB22" s="146"/>
      <c r="AC22" s="144"/>
      <c r="AD22" s="85"/>
      <c r="AE22" s="85"/>
      <c r="AF22" s="85"/>
      <c r="AG22" s="85"/>
      <c r="AH22" s="85"/>
      <c r="AI22" s="85"/>
      <c r="AJ22" s="85"/>
      <c r="AK22" s="56"/>
      <c r="AL22" s="56"/>
      <c r="AM22" s="56"/>
      <c r="AN22" s="56"/>
      <c r="AO22" s="85"/>
      <c r="AP22" s="85"/>
      <c r="AQ22" s="85"/>
      <c r="AR22" s="85"/>
      <c r="AS22" s="85"/>
      <c r="AT22" s="85"/>
      <c r="AU22" s="23"/>
    </row>
    <row r="23" spans="1:47" ht="18">
      <c r="A23" s="21"/>
      <c r="B23" s="120" t="s">
        <v>100</v>
      </c>
      <c r="C23" s="86"/>
      <c r="D23" s="85"/>
      <c r="E23" s="85"/>
      <c r="F23" s="85"/>
      <c r="G23" s="85"/>
      <c r="H23" s="85"/>
      <c r="I23" s="85"/>
      <c r="J23" s="85"/>
      <c r="K23" s="85"/>
      <c r="L23" s="85"/>
      <c r="M23" s="85"/>
      <c r="N23" s="2"/>
      <c r="U23" s="2"/>
      <c r="W23" s="44" t="s">
        <v>92</v>
      </c>
      <c r="X23" s="2"/>
      <c r="Y23" s="157">
        <v>0</v>
      </c>
      <c r="Z23" s="85"/>
      <c r="AB23" s="85"/>
      <c r="AC23" s="87"/>
      <c r="AD23" s="85"/>
      <c r="AE23" s="85"/>
      <c r="AF23" s="120"/>
      <c r="AG23" s="86"/>
      <c r="AH23" s="85"/>
      <c r="AI23" s="85"/>
      <c r="AJ23" s="85"/>
      <c r="AK23" s="56"/>
      <c r="AL23" s="120"/>
      <c r="AM23" s="86"/>
      <c r="AN23" s="56"/>
      <c r="AO23" s="120"/>
      <c r="AP23" s="86"/>
      <c r="AQ23" s="85"/>
      <c r="AR23" s="85"/>
      <c r="AS23" s="85"/>
      <c r="AT23" s="85"/>
      <c r="AU23" s="23"/>
    </row>
    <row r="24" spans="1:47" s="85" customFormat="1" ht="18.75" customHeight="1">
      <c r="A24" s="117"/>
      <c r="B24" s="120" t="s">
        <v>151</v>
      </c>
      <c r="C24" s="86"/>
      <c r="N24" s="2"/>
      <c r="O24" s="1"/>
      <c r="P24" s="1"/>
      <c r="Q24" s="1"/>
      <c r="R24" s="1"/>
      <c r="S24" s="1"/>
      <c r="T24" s="1"/>
      <c r="U24" s="2"/>
      <c r="V24" s="1"/>
      <c r="W24" s="44" t="s">
        <v>93</v>
      </c>
      <c r="X24" s="2"/>
      <c r="Y24" s="164">
        <v>0</v>
      </c>
      <c r="AC24" s="87"/>
      <c r="AF24" s="120"/>
      <c r="AG24" s="86"/>
      <c r="AK24" s="56"/>
      <c r="AL24" s="120"/>
      <c r="AM24" s="86"/>
      <c r="AN24" s="56"/>
      <c r="AO24" s="120"/>
      <c r="AP24" s="86"/>
      <c r="AU24" s="92"/>
    </row>
    <row r="25" spans="1:47" s="85" customFormat="1" ht="18.75" customHeight="1">
      <c r="A25" s="117"/>
      <c r="B25" s="86"/>
      <c r="C25" s="86"/>
      <c r="N25" s="2"/>
      <c r="O25" s="1"/>
      <c r="P25" s="1"/>
      <c r="Q25" s="1"/>
      <c r="R25" s="1"/>
      <c r="S25" s="1"/>
      <c r="T25" s="1"/>
      <c r="U25" s="2"/>
      <c r="V25" s="1"/>
      <c r="W25" s="44" t="s">
        <v>94</v>
      </c>
      <c r="X25" s="2"/>
      <c r="Y25" s="165">
        <v>0</v>
      </c>
      <c r="AC25" s="87"/>
      <c r="AF25" s="86"/>
      <c r="AG25" s="86"/>
      <c r="AK25" s="56"/>
      <c r="AL25" s="86"/>
      <c r="AM25" s="86"/>
      <c r="AN25" s="56"/>
      <c r="AO25" s="86"/>
      <c r="AP25" s="86"/>
      <c r="AU25" s="92"/>
    </row>
    <row r="26" spans="1:47" s="85" customFormat="1" ht="18.75" customHeight="1" thickBot="1">
      <c r="A26" s="117"/>
      <c r="N26" s="2"/>
      <c r="O26" s="1"/>
      <c r="P26" s="1"/>
      <c r="Q26" s="1"/>
      <c r="R26" s="1"/>
      <c r="S26" s="1"/>
      <c r="T26" s="1"/>
      <c r="U26" s="2"/>
      <c r="V26" s="1"/>
      <c r="W26" s="80" t="s">
        <v>61</v>
      </c>
      <c r="X26" s="51"/>
      <c r="Y26" s="158">
        <v>1</v>
      </c>
      <c r="AD26" s="147"/>
      <c r="AK26" s="56"/>
      <c r="AN26" s="56"/>
      <c r="AU26" s="92"/>
    </row>
    <row r="27" spans="1:47" s="85" customFormat="1" ht="18">
      <c r="A27" s="117"/>
      <c r="H27" s="145"/>
      <c r="N27" s="86"/>
      <c r="O27" s="86"/>
      <c r="Q27" s="86"/>
      <c r="R27" s="86"/>
      <c r="T27" s="86"/>
      <c r="U27" s="86"/>
      <c r="AB27" s="146"/>
      <c r="AC27" s="144"/>
      <c r="AK27" s="56"/>
      <c r="AN27" s="56"/>
      <c r="AU27" s="92"/>
    </row>
    <row r="28" spans="1:47" s="85" customFormat="1" ht="15">
      <c r="A28" s="117"/>
      <c r="AC28" s="87"/>
      <c r="AK28" s="56"/>
      <c r="AN28" s="56"/>
      <c r="AU28" s="92"/>
    </row>
    <row r="29" spans="1:47" s="85" customFormat="1" ht="15">
      <c r="A29" s="117"/>
      <c r="AK29" s="56"/>
      <c r="AL29" s="56"/>
      <c r="AM29" s="56"/>
      <c r="AN29" s="56"/>
      <c r="AU29" s="92"/>
    </row>
    <row r="30" spans="1:47" s="85" customFormat="1" ht="15">
      <c r="A30" s="117"/>
      <c r="AC30" s="87"/>
      <c r="AK30" s="56"/>
      <c r="AL30" s="56"/>
      <c r="AM30" s="56"/>
      <c r="AN30" s="56"/>
      <c r="AU30" s="92"/>
    </row>
    <row r="31" spans="1:47" s="85" customFormat="1" ht="18">
      <c r="A31" s="117"/>
      <c r="B31" s="120"/>
      <c r="C31" s="86"/>
      <c r="E31" s="120"/>
      <c r="F31" s="86"/>
      <c r="H31" s="120"/>
      <c r="I31" s="86"/>
      <c r="K31" s="120"/>
      <c r="L31" s="86"/>
      <c r="AB31" s="120"/>
      <c r="AC31" s="86"/>
      <c r="AF31" s="120"/>
      <c r="AG31" s="86"/>
      <c r="AI31" s="120"/>
      <c r="AJ31" s="86"/>
      <c r="AL31" s="120"/>
      <c r="AM31" s="86"/>
      <c r="AR31" s="120"/>
      <c r="AS31" s="86"/>
      <c r="AU31" s="92"/>
    </row>
    <row r="32" spans="1:47" s="85" customFormat="1" ht="18">
      <c r="A32" s="117"/>
      <c r="B32" s="120"/>
      <c r="C32" s="86"/>
      <c r="E32" s="120"/>
      <c r="F32" s="86"/>
      <c r="H32" s="120"/>
      <c r="I32" s="86"/>
      <c r="K32" s="120"/>
      <c r="L32" s="86"/>
      <c r="AB32" s="120"/>
      <c r="AC32" s="86"/>
      <c r="AF32" s="120"/>
      <c r="AG32" s="86"/>
      <c r="AI32" s="120"/>
      <c r="AJ32" s="86"/>
      <c r="AL32" s="120"/>
      <c r="AM32" s="86"/>
      <c r="AR32" s="120"/>
      <c r="AS32" s="86"/>
      <c r="AU32" s="92"/>
    </row>
    <row r="33" spans="1:47" s="85" customFormat="1" ht="18">
      <c r="A33" s="117"/>
      <c r="B33" s="86"/>
      <c r="C33" s="86"/>
      <c r="E33" s="86"/>
      <c r="F33" s="86"/>
      <c r="H33" s="86"/>
      <c r="I33" s="86"/>
      <c r="K33" s="86"/>
      <c r="L33" s="86"/>
      <c r="AB33" s="86"/>
      <c r="AC33" s="86"/>
      <c r="AF33" s="86"/>
      <c r="AG33" s="86"/>
      <c r="AI33" s="86"/>
      <c r="AJ33" s="86"/>
      <c r="AL33" s="86"/>
      <c r="AM33" s="86"/>
      <c r="AR33" s="86"/>
      <c r="AS33" s="86"/>
      <c r="AU33" s="92"/>
    </row>
    <row r="34" spans="1:47" s="85" customFormat="1" ht="15">
      <c r="A34" s="117"/>
      <c r="AU34" s="92"/>
    </row>
    <row r="35" spans="1:47" s="85" customFormat="1" ht="15">
      <c r="A35" s="117"/>
      <c r="AU35" s="92"/>
    </row>
    <row r="36" spans="1:47" s="85" customFormat="1" ht="15">
      <c r="A36" s="117"/>
      <c r="AU36" s="92"/>
    </row>
    <row r="37" spans="1:47" s="85" customFormat="1" ht="15">
      <c r="A37" s="117"/>
      <c r="AU37" s="92"/>
    </row>
    <row r="38" spans="1:47" s="85" customFormat="1" ht="15" customHeight="1">
      <c r="A38" s="117"/>
      <c r="AU38" s="92"/>
    </row>
    <row r="39" spans="1:47" ht="15" customHeight="1">
      <c r="A39" s="21"/>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7"/>
      <c r="AD39" s="85"/>
      <c r="AE39" s="85"/>
      <c r="AF39" s="85"/>
      <c r="AG39" s="85"/>
      <c r="AH39" s="85"/>
      <c r="AI39" s="85"/>
      <c r="AJ39" s="85"/>
      <c r="AK39" s="56"/>
      <c r="AL39" s="56"/>
      <c r="AM39" s="56"/>
      <c r="AN39" s="56"/>
      <c r="AO39" s="85"/>
      <c r="AP39" s="85"/>
      <c r="AQ39" s="2"/>
      <c r="AR39" s="2"/>
      <c r="AS39" s="2"/>
      <c r="AT39" s="2"/>
      <c r="AU39" s="23"/>
    </row>
    <row r="40" spans="1:47" ht="15" customHeight="1">
      <c r="A40" s="21"/>
      <c r="B40" s="2"/>
      <c r="C40" s="2"/>
      <c r="D40" s="2"/>
      <c r="E40" s="2"/>
      <c r="F40" s="2"/>
      <c r="G40" s="2"/>
      <c r="H40" s="2"/>
      <c r="I40" s="2"/>
      <c r="J40" s="2"/>
      <c r="K40" s="2"/>
      <c r="L40" s="2"/>
      <c r="M40" s="2"/>
      <c r="N40" s="2"/>
      <c r="O40" s="2"/>
      <c r="P40" s="2"/>
      <c r="Q40" s="2"/>
      <c r="R40" s="2"/>
      <c r="S40" s="2"/>
      <c r="T40" s="2"/>
      <c r="U40" s="2"/>
      <c r="V40" s="2"/>
      <c r="W40" s="2"/>
      <c r="X40" s="2"/>
      <c r="Y40" s="85"/>
      <c r="Z40" s="2"/>
      <c r="AA40" s="2"/>
      <c r="AB40" s="2"/>
      <c r="AC40" s="81"/>
      <c r="AD40" s="2"/>
      <c r="AE40" s="2"/>
      <c r="AF40" s="2"/>
      <c r="AG40" s="2"/>
      <c r="AH40" s="2"/>
      <c r="AI40" s="134"/>
      <c r="AJ40" s="134"/>
      <c r="AK40" s="135"/>
      <c r="AL40" s="135"/>
      <c r="AM40" s="135"/>
      <c r="AN40" s="135"/>
      <c r="AO40" s="134"/>
      <c r="AP40" s="134"/>
      <c r="AQ40" s="134"/>
      <c r="AR40" s="134"/>
      <c r="AS40" s="134"/>
      <c r="AT40" s="2"/>
      <c r="AU40" s="23"/>
    </row>
    <row r="41" spans="1:47" ht="18.75" customHeight="1" thickBot="1">
      <c r="A41" s="132" t="s">
        <v>85</v>
      </c>
      <c r="B41" s="105"/>
      <c r="C41" s="105"/>
      <c r="D41" s="105"/>
      <c r="E41" s="105"/>
      <c r="F41" s="105"/>
      <c r="G41" s="105"/>
      <c r="H41" s="105"/>
      <c r="I41" s="105"/>
      <c r="J41" s="105"/>
      <c r="K41" s="105"/>
      <c r="L41" s="105"/>
      <c r="M41" s="105"/>
      <c r="N41" s="105"/>
      <c r="O41" s="105"/>
      <c r="P41" s="105"/>
      <c r="Q41" s="105"/>
      <c r="R41" s="105"/>
      <c r="S41" s="105"/>
      <c r="T41" s="105"/>
      <c r="U41" s="105"/>
      <c r="V41" s="106"/>
      <c r="W41" s="106"/>
      <c r="X41" s="105"/>
      <c r="Y41" s="105"/>
      <c r="Z41" s="105"/>
      <c r="AA41" s="105"/>
      <c r="AB41" s="105"/>
      <c r="AC41" s="105"/>
      <c r="AD41" s="105"/>
      <c r="AE41" s="105"/>
      <c r="AF41" s="105"/>
      <c r="AG41" s="105"/>
      <c r="AH41" s="105"/>
      <c r="AI41" s="86"/>
      <c r="AJ41" s="37"/>
      <c r="AK41" s="37" t="str">
        <f>A41</f>
        <v>Stream(1) =&gt;</v>
      </c>
      <c r="AL41" s="37"/>
      <c r="AM41" s="36"/>
      <c r="AN41" s="36"/>
      <c r="AO41" s="36"/>
      <c r="AP41" s="37"/>
      <c r="AQ41" s="37"/>
      <c r="AR41" s="86"/>
      <c r="AS41" s="37"/>
      <c r="AT41" s="32"/>
      <c r="AU41" s="33"/>
    </row>
    <row r="42" spans="1:47" ht="15" customHeight="1" thickBot="1">
      <c r="A42" s="77"/>
      <c r="B42" s="86"/>
      <c r="C42" s="86"/>
      <c r="D42" s="86"/>
      <c r="E42" s="86"/>
      <c r="F42" s="86"/>
      <c r="G42" s="86"/>
      <c r="H42" s="86"/>
      <c r="I42" s="86"/>
      <c r="J42" s="86"/>
      <c r="K42" s="86"/>
      <c r="L42" s="86"/>
      <c r="M42" s="86"/>
      <c r="N42" s="86"/>
      <c r="O42" s="86"/>
      <c r="P42" s="86"/>
      <c r="Q42" s="86"/>
      <c r="R42" s="86"/>
      <c r="S42" s="86"/>
      <c r="T42" s="86"/>
      <c r="U42" s="86"/>
      <c r="V42" s="57"/>
      <c r="W42" s="57"/>
      <c r="X42" s="86"/>
      <c r="Y42" s="86"/>
      <c r="Z42" s="86"/>
      <c r="AA42" s="86"/>
      <c r="AB42" s="86"/>
      <c r="AC42" s="86"/>
      <c r="AD42" s="86"/>
      <c r="AE42" s="86"/>
      <c r="AF42" s="86"/>
      <c r="AG42" s="86"/>
      <c r="AH42" s="86"/>
      <c r="AI42" s="86"/>
      <c r="AJ42" s="37"/>
      <c r="AK42" s="37"/>
      <c r="AL42" s="36"/>
      <c r="AM42" s="36"/>
      <c r="AN42" s="36"/>
      <c r="AO42" s="127" t="s">
        <v>67</v>
      </c>
      <c r="AP42" s="37"/>
      <c r="AQ42" s="37"/>
      <c r="AR42" s="86"/>
      <c r="AS42" s="37"/>
      <c r="AT42" s="37"/>
      <c r="AU42" s="76"/>
    </row>
    <row r="43" spans="1:47" ht="15" customHeight="1" thickBot="1">
      <c r="A43" s="24" t="s">
        <v>0</v>
      </c>
      <c r="B43" s="95"/>
      <c r="C43" s="57"/>
      <c r="D43" s="95"/>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4"/>
      <c r="AG43" s="57"/>
      <c r="AH43" s="57"/>
      <c r="AI43" s="57"/>
      <c r="AJ43" s="4"/>
      <c r="AK43" s="4"/>
      <c r="AL43" s="98">
        <f>SUM(B43:D43)</f>
        <v>0</v>
      </c>
      <c r="AM43" s="123" t="s">
        <v>0</v>
      </c>
      <c r="AN43" s="128" t="s">
        <v>44</v>
      </c>
      <c r="AO43" s="102">
        <f>AL46/7</f>
        <v>0</v>
      </c>
      <c r="AP43" s="4"/>
      <c r="AQ43" s="4"/>
      <c r="AR43" s="57"/>
      <c r="AS43" s="4"/>
      <c r="AT43" s="4"/>
      <c r="AU43" s="25"/>
    </row>
    <row r="44" spans="1:47" ht="15" customHeight="1">
      <c r="A44" s="28" t="s">
        <v>1</v>
      </c>
      <c r="B44" s="73"/>
      <c r="C44" s="93"/>
      <c r="D44" s="110"/>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107"/>
      <c r="AG44" s="73"/>
      <c r="AH44" s="73"/>
      <c r="AI44" s="73"/>
      <c r="AJ44" s="107"/>
      <c r="AK44" s="107"/>
      <c r="AL44" s="99">
        <f>SUM(C44)</f>
        <v>0</v>
      </c>
      <c r="AM44" s="124" t="s">
        <v>1</v>
      </c>
      <c r="AN44" s="129" t="s">
        <v>45</v>
      </c>
      <c r="AO44" s="103">
        <v>5</v>
      </c>
      <c r="AP44" s="107"/>
      <c r="AQ44" s="107"/>
      <c r="AR44" s="73"/>
      <c r="AS44" s="107"/>
      <c r="AT44" s="107"/>
      <c r="AU44" s="29"/>
    </row>
    <row r="45" spans="1:47" ht="15" customHeight="1" thickBot="1">
      <c r="A45" s="24" t="s">
        <v>2</v>
      </c>
      <c r="B45" s="57"/>
      <c r="C45" s="96"/>
      <c r="D45" s="111"/>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4"/>
      <c r="AG45" s="57"/>
      <c r="AH45" s="57"/>
      <c r="AI45" s="57"/>
      <c r="AJ45" s="4"/>
      <c r="AK45" s="4"/>
      <c r="AL45" s="100">
        <f>SUM(C45)</f>
        <v>0</v>
      </c>
      <c r="AM45" s="125" t="s">
        <v>2</v>
      </c>
      <c r="AN45" s="130" t="s">
        <v>68</v>
      </c>
      <c r="AO45" s="133">
        <f>AO43/AO44</f>
        <v>0</v>
      </c>
      <c r="AP45" s="4"/>
      <c r="AQ45" s="4"/>
      <c r="AR45" s="57"/>
      <c r="AS45" s="4"/>
      <c r="AT45" s="4"/>
      <c r="AU45" s="25"/>
    </row>
    <row r="46" spans="1:47" ht="15" customHeight="1" thickBot="1">
      <c r="A46" s="31"/>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9"/>
      <c r="AG46" s="108"/>
      <c r="AH46" s="108"/>
      <c r="AI46" s="108"/>
      <c r="AJ46" s="109"/>
      <c r="AK46" s="138"/>
      <c r="AL46" s="101">
        <f>SUM(AL43:AL45)</f>
        <v>0</v>
      </c>
      <c r="AM46" s="126" t="s">
        <v>3</v>
      </c>
      <c r="AN46" s="131" t="s">
        <v>78</v>
      </c>
      <c r="AO46" s="104">
        <v>0</v>
      </c>
      <c r="AP46" s="136"/>
      <c r="AQ46" s="109"/>
      <c r="AR46" s="108"/>
      <c r="AS46" s="109"/>
      <c r="AT46" s="109"/>
      <c r="AU46" s="137"/>
    </row>
    <row r="47" spans="1:47" s="34" customFormat="1" ht="18.75" customHeight="1" thickBot="1">
      <c r="A47" s="132" t="s">
        <v>86</v>
      </c>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t="str">
        <f>A47</f>
        <v>Stream(2) =&gt;</v>
      </c>
      <c r="AL47" s="37"/>
      <c r="AM47" s="37"/>
      <c r="AN47" s="37"/>
      <c r="AO47" s="37"/>
      <c r="AP47" s="37"/>
      <c r="AQ47" s="37"/>
      <c r="AR47" s="37"/>
      <c r="AS47" s="37"/>
      <c r="AT47" s="37"/>
      <c r="AU47" s="76"/>
    </row>
    <row r="48" spans="1:47" s="34" customFormat="1" ht="15" customHeight="1" thickBot="1">
      <c r="A48" s="7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6"/>
      <c r="AM48" s="36"/>
      <c r="AN48" s="36"/>
      <c r="AO48" s="127" t="s">
        <v>67</v>
      </c>
      <c r="AP48" s="37"/>
      <c r="AQ48" s="37"/>
      <c r="AR48" s="37"/>
      <c r="AS48" s="37"/>
      <c r="AT48" s="37"/>
      <c r="AU48" s="76"/>
    </row>
    <row r="49" spans="1:47" s="3" customFormat="1" ht="15" customHeight="1">
      <c r="A49" s="2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98">
        <f>SUM(B49:P49)</f>
        <v>0</v>
      </c>
      <c r="AM49" s="123" t="s">
        <v>0</v>
      </c>
      <c r="AN49" s="128" t="s">
        <v>44</v>
      </c>
      <c r="AO49" s="102">
        <f>AL52/7</f>
        <v>0</v>
      </c>
      <c r="AP49" s="4"/>
      <c r="AQ49" s="4"/>
      <c r="AR49" s="4"/>
      <c r="AS49" s="4"/>
      <c r="AT49" s="4"/>
      <c r="AU49" s="25"/>
    </row>
    <row r="50" spans="1:47" s="30" customFormat="1" ht="15" customHeight="1">
      <c r="A50" s="28"/>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99">
        <f>SUM(C50:O50)</f>
        <v>0</v>
      </c>
      <c r="AM50" s="124" t="s">
        <v>1</v>
      </c>
      <c r="AN50" s="129" t="s">
        <v>45</v>
      </c>
      <c r="AO50" s="103">
        <v>5</v>
      </c>
      <c r="AP50" s="107"/>
      <c r="AQ50" s="107"/>
      <c r="AR50" s="107"/>
      <c r="AS50" s="107"/>
      <c r="AT50" s="107"/>
      <c r="AU50" s="29"/>
    </row>
    <row r="51" spans="1:47" s="3" customFormat="1" ht="15" customHeight="1">
      <c r="A51" s="2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100">
        <f>SUM(C51:O51)</f>
        <v>0</v>
      </c>
      <c r="AM51" s="125" t="s">
        <v>2</v>
      </c>
      <c r="AN51" s="130" t="s">
        <v>68</v>
      </c>
      <c r="AO51" s="133">
        <f>AO49/AO50</f>
        <v>0</v>
      </c>
      <c r="AP51" s="4"/>
      <c r="AQ51" s="4"/>
      <c r="AR51" s="4"/>
      <c r="AS51" s="4"/>
      <c r="AT51" s="4"/>
      <c r="AU51" s="25"/>
    </row>
    <row r="52" spans="1:47" s="3" customFormat="1" ht="15" customHeight="1" thickBot="1">
      <c r="A52" s="2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109"/>
      <c r="AL52" s="101">
        <f>SUM(AL49:AL51)</f>
        <v>0</v>
      </c>
      <c r="AM52" s="126" t="s">
        <v>3</v>
      </c>
      <c r="AN52" s="131" t="s">
        <v>78</v>
      </c>
      <c r="AO52" s="104">
        <v>0</v>
      </c>
      <c r="AP52" s="4"/>
      <c r="AQ52" s="4"/>
      <c r="AR52" s="4"/>
      <c r="AS52" s="4"/>
      <c r="AT52" s="4"/>
      <c r="AU52" s="25"/>
    </row>
    <row r="53" spans="1:47" s="35" customFormat="1" ht="18.75" customHeight="1" thickBot="1">
      <c r="A53" s="132" t="s">
        <v>87</v>
      </c>
      <c r="B53" s="105"/>
      <c r="C53" s="105"/>
      <c r="D53" s="105"/>
      <c r="E53" s="105"/>
      <c r="F53" s="105"/>
      <c r="G53" s="105"/>
      <c r="H53" s="105"/>
      <c r="I53" s="105"/>
      <c r="J53" s="105"/>
      <c r="K53" s="105"/>
      <c r="L53" s="105"/>
      <c r="M53" s="105"/>
      <c r="N53" s="105"/>
      <c r="O53" s="105"/>
      <c r="P53" s="105"/>
      <c r="Q53" s="105"/>
      <c r="R53" s="105"/>
      <c r="U53" s="105"/>
      <c r="V53" s="106"/>
      <c r="W53" s="106"/>
      <c r="X53" s="105"/>
      <c r="Y53" s="105"/>
      <c r="Z53" s="105"/>
      <c r="AA53" s="105"/>
      <c r="AB53" s="105"/>
      <c r="AC53" s="105"/>
      <c r="AD53" s="105"/>
      <c r="AE53" s="105"/>
      <c r="AF53" s="105"/>
      <c r="AG53" s="105"/>
      <c r="AH53" s="105"/>
      <c r="AI53" s="105"/>
      <c r="AJ53" s="32"/>
      <c r="AK53" s="118" t="str">
        <f>A53</f>
        <v>Stream(3) =&gt;</v>
      </c>
      <c r="AL53" s="32"/>
      <c r="AM53" s="32"/>
      <c r="AN53" s="32"/>
      <c r="AO53" s="32"/>
      <c r="AP53" s="32"/>
      <c r="AQ53" s="32"/>
      <c r="AR53" s="32"/>
      <c r="AS53" s="32"/>
      <c r="AT53" s="32"/>
      <c r="AU53" s="33"/>
    </row>
    <row r="54" spans="1:47" s="35" customFormat="1" ht="15" customHeight="1" thickBot="1">
      <c r="A54" s="77"/>
      <c r="B54" s="86"/>
      <c r="C54" s="86"/>
      <c r="D54" s="86"/>
      <c r="E54" s="86"/>
      <c r="F54" s="86"/>
      <c r="G54" s="86"/>
      <c r="H54" s="86"/>
      <c r="I54" s="86"/>
      <c r="J54" s="86"/>
      <c r="K54" s="86"/>
      <c r="L54" s="86"/>
      <c r="M54" s="86"/>
      <c r="N54" s="86"/>
      <c r="O54" s="86"/>
      <c r="P54" s="86"/>
      <c r="Q54" s="86"/>
      <c r="R54" s="86"/>
      <c r="U54" s="86"/>
      <c r="V54" s="57"/>
      <c r="W54" s="57"/>
      <c r="X54" s="86"/>
      <c r="Y54" s="86"/>
      <c r="Z54" s="86"/>
      <c r="AA54" s="86"/>
      <c r="AB54" s="86"/>
      <c r="AC54" s="86"/>
      <c r="AD54" s="86"/>
      <c r="AE54" s="86"/>
      <c r="AF54" s="86"/>
      <c r="AG54" s="86"/>
      <c r="AH54" s="86"/>
      <c r="AI54" s="86"/>
      <c r="AJ54" s="37"/>
      <c r="AK54" s="119"/>
      <c r="AL54" s="36"/>
      <c r="AM54" s="36"/>
      <c r="AN54" s="36"/>
      <c r="AO54" s="127" t="s">
        <v>67</v>
      </c>
      <c r="AP54" s="119"/>
      <c r="AQ54" s="119"/>
      <c r="AR54" s="86"/>
      <c r="AS54" s="37"/>
      <c r="AT54" s="37"/>
      <c r="AU54" s="76"/>
    </row>
    <row r="55" spans="1:47" s="3" customFormat="1" ht="15" customHeight="1" thickBot="1">
      <c r="A55" s="24" t="s">
        <v>0</v>
      </c>
      <c r="B55" s="95"/>
      <c r="C55" s="57"/>
      <c r="D55" s="95"/>
      <c r="E55" s="57"/>
      <c r="F55" s="95"/>
      <c r="G55" s="57"/>
      <c r="H55" s="95"/>
      <c r="I55" s="57"/>
      <c r="J55" s="95"/>
      <c r="K55" s="57"/>
      <c r="L55" s="95"/>
      <c r="M55" s="57"/>
      <c r="N55" s="95"/>
      <c r="O55" s="57"/>
      <c r="P55" s="95"/>
      <c r="Q55" s="57"/>
      <c r="R55" s="57"/>
      <c r="U55" s="57"/>
      <c r="V55" s="57"/>
      <c r="W55" s="57"/>
      <c r="X55" s="57"/>
      <c r="Y55" s="57"/>
      <c r="Z55" s="57"/>
      <c r="AA55" s="57"/>
      <c r="AB55" s="57"/>
      <c r="AC55" s="57"/>
      <c r="AD55" s="57"/>
      <c r="AE55" s="57"/>
      <c r="AF55" s="4"/>
      <c r="AG55" s="57"/>
      <c r="AH55" s="57"/>
      <c r="AI55" s="57"/>
      <c r="AJ55" s="4"/>
      <c r="AK55" s="4"/>
      <c r="AL55" s="98">
        <f>SUM(B55:P55)</f>
        <v>0</v>
      </c>
      <c r="AM55" s="123" t="s">
        <v>0</v>
      </c>
      <c r="AN55" s="128" t="s">
        <v>44</v>
      </c>
      <c r="AO55" s="102">
        <f>AL58/7</f>
        <v>0</v>
      </c>
      <c r="AP55" s="4"/>
      <c r="AQ55" s="4"/>
      <c r="AR55" s="57"/>
      <c r="AS55" s="4"/>
      <c r="AT55" s="4"/>
      <c r="AU55" s="25"/>
    </row>
    <row r="56" spans="1:47" s="30" customFormat="1" ht="15" customHeight="1">
      <c r="A56" s="28" t="s">
        <v>1</v>
      </c>
      <c r="B56" s="73"/>
      <c r="C56" s="93"/>
      <c r="D56" s="93"/>
      <c r="E56" s="93"/>
      <c r="F56" s="93"/>
      <c r="G56" s="93"/>
      <c r="H56" s="93"/>
      <c r="I56" s="93"/>
      <c r="J56" s="93"/>
      <c r="K56" s="93"/>
      <c r="L56" s="93"/>
      <c r="M56" s="93"/>
      <c r="N56" s="93"/>
      <c r="O56" s="93"/>
      <c r="P56" s="110"/>
      <c r="Q56" s="73"/>
      <c r="R56" s="73"/>
      <c r="U56" s="73"/>
      <c r="V56" s="73"/>
      <c r="W56" s="73"/>
      <c r="X56" s="73"/>
      <c r="Y56" s="73"/>
      <c r="Z56" s="73"/>
      <c r="AA56" s="73"/>
      <c r="AB56" s="73"/>
      <c r="AC56" s="73"/>
      <c r="AD56" s="73"/>
      <c r="AE56" s="73"/>
      <c r="AF56" s="107"/>
      <c r="AG56" s="73"/>
      <c r="AH56" s="73"/>
      <c r="AI56" s="73"/>
      <c r="AJ56" s="107"/>
      <c r="AK56" s="107"/>
      <c r="AL56" s="99">
        <f>SUM(C56:O56)</f>
        <v>0</v>
      </c>
      <c r="AM56" s="124" t="s">
        <v>1</v>
      </c>
      <c r="AN56" s="129" t="s">
        <v>45</v>
      </c>
      <c r="AO56" s="103">
        <v>5</v>
      </c>
      <c r="AP56" s="107"/>
      <c r="AQ56" s="107"/>
      <c r="AR56" s="73"/>
      <c r="AS56" s="107"/>
      <c r="AT56" s="107"/>
      <c r="AU56" s="29"/>
    </row>
    <row r="57" spans="1:47" s="3" customFormat="1" ht="15" customHeight="1" thickBot="1">
      <c r="A57" s="24" t="s">
        <v>2</v>
      </c>
      <c r="B57" s="57"/>
      <c r="C57" s="96"/>
      <c r="D57" s="94"/>
      <c r="E57" s="96"/>
      <c r="F57" s="94"/>
      <c r="G57" s="96"/>
      <c r="H57" s="94"/>
      <c r="I57" s="96"/>
      <c r="J57" s="94"/>
      <c r="K57" s="96"/>
      <c r="L57" s="94"/>
      <c r="M57" s="96"/>
      <c r="N57" s="94"/>
      <c r="O57" s="96"/>
      <c r="P57" s="111"/>
      <c r="Q57" s="57"/>
      <c r="R57" s="57"/>
      <c r="U57" s="57"/>
      <c r="V57" s="57"/>
      <c r="W57" s="57"/>
      <c r="X57" s="57"/>
      <c r="Y57" s="57"/>
      <c r="Z57" s="57"/>
      <c r="AA57" s="57"/>
      <c r="AB57" s="57"/>
      <c r="AC57" s="57"/>
      <c r="AD57" s="57"/>
      <c r="AE57" s="57"/>
      <c r="AF57" s="4"/>
      <c r="AG57" s="57"/>
      <c r="AH57" s="57"/>
      <c r="AI57" s="57"/>
      <c r="AJ57" s="4"/>
      <c r="AK57" s="4"/>
      <c r="AL57" s="100">
        <f>SUM(C57:O57)</f>
        <v>0</v>
      </c>
      <c r="AM57" s="125" t="s">
        <v>2</v>
      </c>
      <c r="AN57" s="130" t="s">
        <v>68</v>
      </c>
      <c r="AO57" s="133">
        <f>AO55/AO56</f>
        <v>0</v>
      </c>
      <c r="AP57" s="4"/>
      <c r="AQ57" s="4"/>
      <c r="AR57" s="57"/>
      <c r="AS57" s="4"/>
      <c r="AT57" s="4"/>
      <c r="AU57" s="25"/>
    </row>
    <row r="58" spans="1:47" s="3" customFormat="1" ht="15" customHeight="1" thickBot="1">
      <c r="A58" s="31"/>
      <c r="B58" s="108"/>
      <c r="C58" s="112"/>
      <c r="D58" s="108"/>
      <c r="E58" s="108"/>
      <c r="F58" s="108"/>
      <c r="G58" s="108"/>
      <c r="H58" s="108"/>
      <c r="I58" s="112"/>
      <c r="J58" s="108"/>
      <c r="K58" s="108"/>
      <c r="L58" s="108"/>
      <c r="M58" s="108"/>
      <c r="N58" s="108"/>
      <c r="O58" s="108"/>
      <c r="P58" s="108"/>
      <c r="Q58" s="108"/>
      <c r="R58" s="108"/>
      <c r="U58" s="108"/>
      <c r="V58" s="108"/>
      <c r="W58" s="108"/>
      <c r="X58" s="108"/>
      <c r="Y58" s="108"/>
      <c r="Z58" s="108"/>
      <c r="AA58" s="108"/>
      <c r="AB58" s="108"/>
      <c r="AC58" s="108"/>
      <c r="AD58" s="108"/>
      <c r="AE58" s="108"/>
      <c r="AF58" s="109"/>
      <c r="AG58" s="108"/>
      <c r="AH58" s="108"/>
      <c r="AI58" s="108"/>
      <c r="AJ58" s="109"/>
      <c r="AK58" s="109"/>
      <c r="AL58" s="101">
        <f>SUM(AL55:AL57)</f>
        <v>0</v>
      </c>
      <c r="AM58" s="126" t="s">
        <v>3</v>
      </c>
      <c r="AN58" s="131" t="s">
        <v>78</v>
      </c>
      <c r="AO58" s="104">
        <v>0</v>
      </c>
      <c r="AP58" s="4"/>
      <c r="AQ58" s="4"/>
      <c r="AR58" s="57"/>
      <c r="AS58" s="4"/>
      <c r="AT58" s="4"/>
      <c r="AU58" s="25"/>
    </row>
    <row r="59" spans="1:47" s="35" customFormat="1" ht="18.75" customHeight="1" thickBot="1">
      <c r="A59" s="132" t="s">
        <v>88</v>
      </c>
      <c r="B59" s="105"/>
      <c r="C59" s="105"/>
      <c r="D59" s="105"/>
      <c r="E59" s="105"/>
      <c r="F59" s="105"/>
      <c r="G59" s="105"/>
      <c r="H59" s="105"/>
      <c r="I59" s="105"/>
      <c r="J59" s="105"/>
      <c r="K59" s="105"/>
      <c r="L59" s="105"/>
      <c r="M59" s="105"/>
      <c r="N59" s="105"/>
      <c r="O59" s="105"/>
      <c r="P59" s="105"/>
      <c r="Q59" s="105"/>
      <c r="R59" s="105"/>
      <c r="U59" s="105"/>
      <c r="V59" s="106"/>
      <c r="W59" s="106"/>
      <c r="X59" s="105"/>
      <c r="Y59" s="105"/>
      <c r="Z59" s="105"/>
      <c r="AA59" s="105"/>
      <c r="AB59" s="105"/>
      <c r="AC59" s="105"/>
      <c r="AD59" s="105"/>
      <c r="AE59" s="105"/>
      <c r="AF59" s="105"/>
      <c r="AG59" s="105"/>
      <c r="AH59" s="105"/>
      <c r="AI59" s="105"/>
      <c r="AJ59" s="32"/>
      <c r="AK59" s="118" t="str">
        <f>A59</f>
        <v>Stream(4) =&gt;</v>
      </c>
      <c r="AL59" s="32"/>
      <c r="AM59" s="36"/>
      <c r="AN59" s="36"/>
      <c r="AO59" s="36"/>
      <c r="AP59" s="32"/>
      <c r="AQ59" s="32"/>
      <c r="AR59" s="32"/>
      <c r="AS59" s="32"/>
      <c r="AT59" s="32"/>
      <c r="AU59" s="33"/>
    </row>
    <row r="60" spans="1:47" s="3" customFormat="1" ht="15" customHeight="1" thickBot="1">
      <c r="A60" s="77"/>
      <c r="B60" s="86"/>
      <c r="C60" s="86"/>
      <c r="D60" s="86"/>
      <c r="E60" s="86"/>
      <c r="F60" s="86"/>
      <c r="G60" s="86"/>
      <c r="H60" s="86"/>
      <c r="I60" s="86"/>
      <c r="J60" s="86"/>
      <c r="K60" s="86"/>
      <c r="L60" s="86"/>
      <c r="M60" s="86"/>
      <c r="N60" s="86"/>
      <c r="O60" s="86"/>
      <c r="P60" s="86"/>
      <c r="Q60" s="86"/>
      <c r="R60" s="86"/>
      <c r="U60" s="86"/>
      <c r="V60" s="57"/>
      <c r="W60" s="57"/>
      <c r="X60" s="86"/>
      <c r="Y60" s="86"/>
      <c r="Z60" s="86"/>
      <c r="AA60" s="86"/>
      <c r="AB60" s="86"/>
      <c r="AC60" s="86"/>
      <c r="AD60" s="86"/>
      <c r="AE60" s="86"/>
      <c r="AF60" s="86"/>
      <c r="AG60" s="86"/>
      <c r="AH60" s="86"/>
      <c r="AI60" s="86"/>
      <c r="AJ60" s="37"/>
      <c r="AK60" s="4"/>
      <c r="AL60" s="36"/>
      <c r="AM60" s="36"/>
      <c r="AN60" s="36"/>
      <c r="AO60" s="127" t="s">
        <v>67</v>
      </c>
      <c r="AP60" s="37"/>
      <c r="AQ60" s="37"/>
      <c r="AR60" s="37"/>
      <c r="AS60" s="37"/>
      <c r="AT60" s="37"/>
      <c r="AU60" s="76"/>
    </row>
    <row r="61" spans="1:47" s="3" customFormat="1" ht="15" customHeight="1" thickBot="1">
      <c r="A61" s="24" t="s">
        <v>0</v>
      </c>
      <c r="B61" s="95"/>
      <c r="C61" s="57"/>
      <c r="D61" s="95"/>
      <c r="E61" s="57"/>
      <c r="F61" s="95"/>
      <c r="G61" s="57"/>
      <c r="H61" s="95"/>
      <c r="I61" s="57"/>
      <c r="J61" s="95"/>
      <c r="K61" s="57"/>
      <c r="L61" s="95"/>
      <c r="M61" s="57"/>
      <c r="N61" s="95"/>
      <c r="O61" s="57"/>
      <c r="P61" s="95"/>
      <c r="Q61" s="57"/>
      <c r="R61" s="57"/>
      <c r="U61" s="57"/>
      <c r="V61" s="57"/>
      <c r="W61" s="57"/>
      <c r="X61" s="57"/>
      <c r="Y61" s="57"/>
      <c r="Z61" s="57"/>
      <c r="AA61" s="57"/>
      <c r="AB61" s="57"/>
      <c r="AC61" s="57"/>
      <c r="AD61" s="57"/>
      <c r="AE61" s="57"/>
      <c r="AF61" s="4"/>
      <c r="AG61" s="57"/>
      <c r="AH61" s="57"/>
      <c r="AI61" s="57"/>
      <c r="AJ61" s="4"/>
      <c r="AK61" s="4"/>
      <c r="AL61" s="98">
        <f>SUM(B61:P61)</f>
        <v>0</v>
      </c>
      <c r="AM61" s="123" t="s">
        <v>0</v>
      </c>
      <c r="AN61" s="128" t="s">
        <v>44</v>
      </c>
      <c r="AO61" s="102">
        <f>AL64/7</f>
        <v>0</v>
      </c>
      <c r="AP61" s="4"/>
      <c r="AQ61" s="4"/>
      <c r="AR61" s="4"/>
      <c r="AS61" s="4"/>
      <c r="AT61" s="4"/>
      <c r="AU61" s="25"/>
    </row>
    <row r="62" spans="1:47" s="30" customFormat="1" ht="15" customHeight="1">
      <c r="A62" s="28" t="s">
        <v>1</v>
      </c>
      <c r="B62" s="73"/>
      <c r="C62" s="93"/>
      <c r="D62" s="93"/>
      <c r="E62" s="93"/>
      <c r="F62" s="93"/>
      <c r="G62" s="93"/>
      <c r="H62" s="93"/>
      <c r="I62" s="93"/>
      <c r="J62" s="93"/>
      <c r="K62" s="93"/>
      <c r="L62" s="93"/>
      <c r="M62" s="93"/>
      <c r="N62" s="93"/>
      <c r="O62" s="93"/>
      <c r="P62" s="110"/>
      <c r="Q62" s="73"/>
      <c r="R62" s="73"/>
      <c r="U62" s="73"/>
      <c r="V62" s="73"/>
      <c r="W62" s="73"/>
      <c r="X62" s="73"/>
      <c r="Y62" s="73"/>
      <c r="Z62" s="73"/>
      <c r="AA62" s="73"/>
      <c r="AB62" s="73"/>
      <c r="AC62" s="73"/>
      <c r="AD62" s="73"/>
      <c r="AE62" s="73"/>
      <c r="AF62" s="107"/>
      <c r="AG62" s="73"/>
      <c r="AH62" s="73"/>
      <c r="AI62" s="73"/>
      <c r="AJ62" s="107"/>
      <c r="AK62" s="107"/>
      <c r="AL62" s="99">
        <f>SUM(C62:O62)</f>
        <v>0</v>
      </c>
      <c r="AM62" s="124" t="s">
        <v>1</v>
      </c>
      <c r="AN62" s="129" t="s">
        <v>45</v>
      </c>
      <c r="AO62" s="103">
        <v>5</v>
      </c>
      <c r="AP62" s="107"/>
      <c r="AQ62" s="107"/>
      <c r="AR62" s="107"/>
      <c r="AS62" s="107"/>
      <c r="AT62" s="107"/>
      <c r="AU62" s="29"/>
    </row>
    <row r="63" spans="1:47" s="3" customFormat="1" ht="15" customHeight="1" thickBot="1">
      <c r="A63" s="24" t="s">
        <v>2</v>
      </c>
      <c r="B63" s="57"/>
      <c r="C63" s="113"/>
      <c r="D63" s="94"/>
      <c r="E63" s="113"/>
      <c r="F63" s="94"/>
      <c r="G63" s="113"/>
      <c r="H63" s="94"/>
      <c r="I63" s="113"/>
      <c r="J63" s="94"/>
      <c r="K63" s="114"/>
      <c r="L63" s="94"/>
      <c r="M63" s="113"/>
      <c r="N63" s="94"/>
      <c r="O63" s="113"/>
      <c r="P63" s="111"/>
      <c r="Q63" s="57"/>
      <c r="R63" s="57"/>
      <c r="U63" s="57"/>
      <c r="V63" s="57"/>
      <c r="W63" s="57"/>
      <c r="X63" s="57"/>
      <c r="Y63" s="57"/>
      <c r="Z63" s="57"/>
      <c r="AA63" s="57"/>
      <c r="AB63" s="57"/>
      <c r="AC63" s="57"/>
      <c r="AD63" s="57"/>
      <c r="AE63" s="57"/>
      <c r="AF63" s="4"/>
      <c r="AG63" s="57"/>
      <c r="AH63" s="57"/>
      <c r="AI63" s="57"/>
      <c r="AJ63" s="4"/>
      <c r="AK63" s="4"/>
      <c r="AL63" s="100">
        <f>SUM(C63:O63)</f>
        <v>0</v>
      </c>
      <c r="AM63" s="125" t="s">
        <v>2</v>
      </c>
      <c r="AN63" s="130" t="s">
        <v>68</v>
      </c>
      <c r="AO63" s="133">
        <f>AO61/AO62</f>
        <v>0</v>
      </c>
      <c r="AP63" s="4"/>
      <c r="AQ63" s="4"/>
      <c r="AR63" s="4"/>
      <c r="AS63" s="4"/>
      <c r="AT63" s="4"/>
      <c r="AU63" s="25"/>
    </row>
    <row r="64" spans="1:47" s="3" customFormat="1" ht="15" customHeight="1" thickBot="1">
      <c r="A64" s="31"/>
      <c r="B64" s="108"/>
      <c r="C64" s="108"/>
      <c r="D64" s="108"/>
      <c r="E64" s="108"/>
      <c r="F64" s="108"/>
      <c r="G64" s="108"/>
      <c r="H64" s="108"/>
      <c r="I64" s="112"/>
      <c r="J64" s="108"/>
      <c r="K64" s="108"/>
      <c r="L64" s="108"/>
      <c r="M64" s="108"/>
      <c r="N64" s="108"/>
      <c r="O64" s="108"/>
      <c r="P64" s="108"/>
      <c r="Q64" s="108"/>
      <c r="R64" s="108"/>
      <c r="U64" s="108"/>
      <c r="V64" s="108"/>
      <c r="W64" s="108"/>
      <c r="X64" s="108"/>
      <c r="Y64" s="108"/>
      <c r="Z64" s="108"/>
      <c r="AA64" s="108"/>
      <c r="AB64" s="108"/>
      <c r="AC64" s="108"/>
      <c r="AD64" s="108"/>
      <c r="AE64" s="108"/>
      <c r="AF64" s="109"/>
      <c r="AG64" s="108"/>
      <c r="AH64" s="108"/>
      <c r="AI64" s="108"/>
      <c r="AJ64" s="109"/>
      <c r="AK64" s="4"/>
      <c r="AL64" s="101">
        <f>SUM(AL61:AL63)</f>
        <v>0</v>
      </c>
      <c r="AM64" s="126" t="s">
        <v>3</v>
      </c>
      <c r="AN64" s="131" t="s">
        <v>78</v>
      </c>
      <c r="AO64" s="104">
        <v>0</v>
      </c>
      <c r="AP64" s="4"/>
      <c r="AQ64" s="4"/>
      <c r="AR64" s="4"/>
      <c r="AS64" s="4"/>
      <c r="AT64" s="4"/>
      <c r="AU64" s="25"/>
    </row>
    <row r="65" spans="1:47" s="35" customFormat="1" ht="18.75" customHeight="1" thickBot="1">
      <c r="A65" s="132" t="s">
        <v>89</v>
      </c>
      <c r="B65" s="105"/>
      <c r="C65" s="105"/>
      <c r="D65" s="105"/>
      <c r="E65" s="105"/>
      <c r="F65" s="105"/>
      <c r="G65" s="105"/>
      <c r="H65" s="105"/>
      <c r="I65" s="105"/>
      <c r="J65" s="105"/>
      <c r="K65" s="105"/>
      <c r="L65" s="105"/>
      <c r="M65" s="105"/>
      <c r="N65" s="105"/>
      <c r="O65" s="105"/>
      <c r="P65" s="105"/>
      <c r="Q65" s="105"/>
      <c r="R65" s="105"/>
      <c r="S65" s="105"/>
      <c r="T65" s="105"/>
      <c r="U65" s="105"/>
      <c r="V65" s="106"/>
      <c r="W65" s="106"/>
      <c r="X65" s="105"/>
      <c r="Y65" s="105"/>
      <c r="Z65" s="105"/>
      <c r="AA65" s="105"/>
      <c r="AB65" s="105"/>
      <c r="AC65" s="105"/>
      <c r="AD65" s="105"/>
      <c r="AE65" s="105"/>
      <c r="AF65" s="105"/>
      <c r="AG65" s="105"/>
      <c r="AH65" s="105"/>
      <c r="AI65" s="105"/>
      <c r="AJ65" s="32"/>
      <c r="AK65" s="105" t="str">
        <f>A65</f>
        <v>Stream(5) =&gt;</v>
      </c>
      <c r="AL65" s="32"/>
      <c r="AM65" s="36"/>
      <c r="AN65" s="36"/>
      <c r="AO65" s="36"/>
      <c r="AP65" s="32"/>
      <c r="AQ65" s="32"/>
      <c r="AR65" s="32"/>
      <c r="AS65" s="32"/>
      <c r="AT65" s="32"/>
      <c r="AU65" s="33"/>
    </row>
    <row r="66" spans="1:47" s="3" customFormat="1" ht="15" customHeight="1" thickBot="1">
      <c r="A66" s="77"/>
      <c r="B66" s="86"/>
      <c r="C66" s="86"/>
      <c r="D66" s="86"/>
      <c r="E66" s="86"/>
      <c r="F66" s="86"/>
      <c r="G66" s="86"/>
      <c r="H66" s="86"/>
      <c r="I66" s="86"/>
      <c r="J66" s="86"/>
      <c r="K66" s="86"/>
      <c r="L66" s="86"/>
      <c r="M66" s="86"/>
      <c r="N66" s="86"/>
      <c r="O66" s="86"/>
      <c r="P66" s="86"/>
      <c r="Q66" s="86"/>
      <c r="R66" s="86"/>
      <c r="S66" s="86"/>
      <c r="T66" s="86"/>
      <c r="U66" s="86"/>
      <c r="V66" s="57"/>
      <c r="W66" s="57"/>
      <c r="X66" s="86"/>
      <c r="Y66" s="86"/>
      <c r="Z66" s="86"/>
      <c r="AA66" s="86"/>
      <c r="AB66" s="86"/>
      <c r="AC66" s="86"/>
      <c r="AD66" s="86"/>
      <c r="AE66" s="86"/>
      <c r="AF66" s="86"/>
      <c r="AG66" s="86"/>
      <c r="AH66" s="86"/>
      <c r="AI66" s="86"/>
      <c r="AJ66" s="37"/>
      <c r="AK66" s="116"/>
      <c r="AL66" s="36"/>
      <c r="AM66" s="36"/>
      <c r="AN66" s="36"/>
      <c r="AO66" s="121" t="s">
        <v>67</v>
      </c>
      <c r="AP66" s="4"/>
      <c r="AQ66" s="4"/>
      <c r="AR66" s="86"/>
      <c r="AS66" s="37"/>
      <c r="AT66" s="37"/>
      <c r="AU66" s="76"/>
    </row>
    <row r="67" spans="1:47" s="3" customFormat="1" ht="15" customHeight="1" thickBot="1">
      <c r="A67" s="24" t="s">
        <v>0</v>
      </c>
      <c r="B67" s="95"/>
      <c r="C67" s="57"/>
      <c r="D67" s="95"/>
      <c r="E67" s="57"/>
      <c r="F67" s="95"/>
      <c r="G67" s="57"/>
      <c r="H67" s="95"/>
      <c r="I67" s="57"/>
      <c r="J67" s="95"/>
      <c r="K67" s="57"/>
      <c r="L67" s="95"/>
      <c r="M67" s="57"/>
      <c r="N67" s="95"/>
      <c r="O67" s="57"/>
      <c r="P67" s="95"/>
      <c r="Q67" s="57"/>
      <c r="R67" s="95"/>
      <c r="S67" s="57"/>
      <c r="T67" s="95"/>
      <c r="U67" s="57"/>
      <c r="V67" s="95"/>
      <c r="W67" s="57"/>
      <c r="X67" s="115"/>
      <c r="Y67" s="57"/>
      <c r="Z67" s="95"/>
      <c r="AA67" s="57"/>
      <c r="AB67" s="95"/>
      <c r="AC67" s="57"/>
      <c r="AD67" s="95"/>
      <c r="AE67" s="57"/>
      <c r="AF67" s="97"/>
      <c r="AG67" s="57"/>
      <c r="AH67" s="95"/>
      <c r="AI67" s="57"/>
      <c r="AJ67" s="97"/>
      <c r="AK67" s="57"/>
      <c r="AL67" s="98">
        <f>SUM(B67:AJ67)</f>
        <v>0</v>
      </c>
      <c r="AM67" s="123" t="s">
        <v>0</v>
      </c>
      <c r="AN67" s="128" t="s">
        <v>44</v>
      </c>
      <c r="AO67" s="102">
        <f>AL70/7</f>
        <v>0</v>
      </c>
      <c r="AP67" s="4"/>
      <c r="AQ67" s="4"/>
      <c r="AR67" s="57"/>
      <c r="AS67" s="4"/>
      <c r="AT67" s="4"/>
      <c r="AU67" s="25"/>
    </row>
    <row r="68" spans="1:47" s="30" customFormat="1" ht="15" customHeight="1">
      <c r="A68" s="28" t="s">
        <v>1</v>
      </c>
      <c r="B68" s="7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107"/>
      <c r="AG68" s="93"/>
      <c r="AH68" s="93"/>
      <c r="AI68" s="93"/>
      <c r="AJ68" s="107"/>
      <c r="AK68" s="73"/>
      <c r="AL68" s="99">
        <f>SUM(C68:AI68)</f>
        <v>0</v>
      </c>
      <c r="AM68" s="124" t="s">
        <v>1</v>
      </c>
      <c r="AN68" s="129" t="s">
        <v>45</v>
      </c>
      <c r="AO68" s="103">
        <v>5</v>
      </c>
      <c r="AP68" s="107"/>
      <c r="AQ68" s="107"/>
      <c r="AR68" s="73"/>
      <c r="AS68" s="107"/>
      <c r="AT68" s="107"/>
      <c r="AU68" s="29"/>
    </row>
    <row r="69" spans="1:47" s="3" customFormat="1" ht="15" customHeight="1" thickBot="1">
      <c r="A69" s="24" t="s">
        <v>2</v>
      </c>
      <c r="B69" s="57"/>
      <c r="C69" s="96"/>
      <c r="D69" s="94"/>
      <c r="E69" s="96"/>
      <c r="F69" s="94"/>
      <c r="G69" s="96"/>
      <c r="H69" s="94"/>
      <c r="I69" s="96"/>
      <c r="J69" s="94"/>
      <c r="K69" s="96"/>
      <c r="L69" s="94"/>
      <c r="M69" s="96"/>
      <c r="N69" s="94"/>
      <c r="O69" s="96"/>
      <c r="P69" s="94"/>
      <c r="Q69" s="96"/>
      <c r="R69" s="94"/>
      <c r="S69" s="96"/>
      <c r="T69" s="94"/>
      <c r="U69" s="96"/>
      <c r="V69" s="94"/>
      <c r="W69" s="96"/>
      <c r="X69" s="94"/>
      <c r="Y69" s="96"/>
      <c r="Z69" s="94"/>
      <c r="AA69" s="96"/>
      <c r="AB69" s="94"/>
      <c r="AC69" s="96"/>
      <c r="AD69" s="94"/>
      <c r="AE69" s="96"/>
      <c r="AF69" s="4"/>
      <c r="AG69" s="96"/>
      <c r="AH69" s="94"/>
      <c r="AI69" s="96"/>
      <c r="AJ69" s="4"/>
      <c r="AK69" s="57"/>
      <c r="AL69" s="100">
        <f>SUM(C69:AI69)</f>
        <v>0</v>
      </c>
      <c r="AM69" s="125" t="s">
        <v>2</v>
      </c>
      <c r="AN69" s="130" t="s">
        <v>68</v>
      </c>
      <c r="AO69" s="133">
        <f>AO67/AO68</f>
        <v>0</v>
      </c>
      <c r="AP69" s="4"/>
      <c r="AQ69" s="4"/>
      <c r="AR69" s="57"/>
      <c r="AS69" s="4"/>
      <c r="AT69" s="4"/>
      <c r="AU69" s="25"/>
    </row>
    <row r="70" spans="1:47" s="3" customFormat="1" ht="15" customHeight="1" thickBot="1">
      <c r="A70" s="24"/>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4"/>
      <c r="AG70" s="57"/>
      <c r="AH70" s="57"/>
      <c r="AI70" s="57"/>
      <c r="AJ70" s="4"/>
      <c r="AK70" s="57"/>
      <c r="AL70" s="101">
        <f>SUM(AL67:AL69)</f>
        <v>0</v>
      </c>
      <c r="AM70" s="126" t="s">
        <v>3</v>
      </c>
      <c r="AN70" s="131" t="s">
        <v>78</v>
      </c>
      <c r="AO70" s="104">
        <v>0</v>
      </c>
      <c r="AP70" s="4"/>
      <c r="AQ70" s="4"/>
      <c r="AR70" s="57"/>
      <c r="AS70" s="4"/>
      <c r="AT70" s="4"/>
      <c r="AU70" s="25"/>
    </row>
    <row r="71" spans="1:47" s="3" customFormat="1" ht="15.75" thickBot="1">
      <c r="A71" s="122"/>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4"/>
      <c r="AM71" s="56"/>
      <c r="AN71" s="56"/>
      <c r="AO71" s="57"/>
      <c r="AP71" s="57"/>
      <c r="AQ71" s="58"/>
      <c r="AR71" s="58"/>
      <c r="AS71" s="4"/>
      <c r="AT71" s="4"/>
      <c r="AU71" s="25"/>
    </row>
    <row r="72" spans="1:47" ht="16.5" thickTop="1">
      <c r="A72" s="62" t="s">
        <v>48</v>
      </c>
      <c r="B72" s="63" t="s">
        <v>4</v>
      </c>
      <c r="C72" s="89"/>
      <c r="D72" s="64"/>
      <c r="E72" s="139" t="s">
        <v>58</v>
      </c>
      <c r="F72" s="139"/>
      <c r="G72" s="139"/>
      <c r="H72" s="139"/>
      <c r="I72" s="65"/>
      <c r="J72" s="66"/>
      <c r="K72" s="67"/>
      <c r="L72" s="67"/>
      <c r="M72" s="68"/>
      <c r="N72" s="69"/>
      <c r="O72" s="64" t="s">
        <v>70</v>
      </c>
      <c r="P72" s="64"/>
      <c r="Q72" s="68"/>
      <c r="R72" s="69"/>
      <c r="S72" s="64" t="s">
        <v>71</v>
      </c>
      <c r="T72" s="64"/>
      <c r="U72" s="68"/>
      <c r="V72" s="69"/>
      <c r="W72" s="64" t="s">
        <v>72</v>
      </c>
      <c r="X72" s="64"/>
      <c r="Y72" s="64"/>
      <c r="Z72" s="69"/>
      <c r="AA72" s="64" t="s">
        <v>73</v>
      </c>
      <c r="AB72" s="64"/>
      <c r="AC72" s="69"/>
      <c r="AD72" s="64" t="s">
        <v>74</v>
      </c>
      <c r="AE72" s="64"/>
      <c r="AF72" s="64"/>
      <c r="AG72" s="63" t="s">
        <v>54</v>
      </c>
      <c r="AH72" s="2"/>
      <c r="AI72" s="2"/>
      <c r="AJ72" s="2" t="s">
        <v>69</v>
      </c>
      <c r="AK72" s="64"/>
      <c r="AL72" s="65"/>
      <c r="AM72" s="67" t="s">
        <v>83</v>
      </c>
      <c r="AN72" s="67"/>
      <c r="AO72" s="64"/>
      <c r="AP72" s="64" t="s">
        <v>84</v>
      </c>
      <c r="AQ72" s="64"/>
      <c r="AR72" s="90"/>
      <c r="AS72" s="64"/>
      <c r="AT72" s="70"/>
      <c r="AU72" s="71"/>
    </row>
    <row r="73" spans="1:47" ht="15.75">
      <c r="A73" s="54" t="s">
        <v>49</v>
      </c>
      <c r="B73" s="44"/>
      <c r="C73" s="2"/>
      <c r="D73" s="2"/>
      <c r="E73" s="16" t="s">
        <v>43</v>
      </c>
      <c r="F73" s="16"/>
      <c r="G73" s="16"/>
      <c r="H73" s="16"/>
      <c r="I73" s="45"/>
      <c r="J73" s="13"/>
      <c r="K73" s="13" t="s">
        <v>40</v>
      </c>
      <c r="L73" s="13"/>
      <c r="M73" s="14"/>
      <c r="N73" s="17"/>
      <c r="O73" s="18" t="s">
        <v>75</v>
      </c>
      <c r="P73" s="18"/>
      <c r="Q73" s="14"/>
      <c r="R73" s="17"/>
      <c r="S73" s="18" t="s">
        <v>76</v>
      </c>
      <c r="T73" s="18"/>
      <c r="U73" s="14"/>
      <c r="V73" s="17"/>
      <c r="W73" s="18"/>
      <c r="X73" s="18"/>
      <c r="Y73" s="18"/>
      <c r="Z73" s="17"/>
      <c r="AA73" s="18"/>
      <c r="AB73" s="18"/>
      <c r="AC73" s="17"/>
      <c r="AD73" s="18" t="s">
        <v>77</v>
      </c>
      <c r="AE73" s="18"/>
      <c r="AF73" s="18"/>
      <c r="AG73" s="44" t="s">
        <v>56</v>
      </c>
      <c r="AH73" s="2"/>
      <c r="AI73" s="2" t="s">
        <v>57</v>
      </c>
      <c r="AJ73" s="2"/>
      <c r="AK73" s="2"/>
      <c r="AL73" s="45"/>
      <c r="AM73" s="72"/>
      <c r="AN73" s="72"/>
      <c r="AO73" s="39"/>
      <c r="AP73" s="39"/>
      <c r="AQ73" s="72"/>
      <c r="AR73" s="78"/>
      <c r="AS73" s="2"/>
      <c r="AT73" s="39"/>
      <c r="AU73" s="52"/>
    </row>
    <row r="74" spans="1:47" ht="16.5" thickBot="1">
      <c r="A74" s="54" t="s">
        <v>50</v>
      </c>
      <c r="B74" s="46" t="s">
        <v>5</v>
      </c>
      <c r="C74" s="7" t="s">
        <v>6</v>
      </c>
      <c r="D74" s="7"/>
      <c r="E74" s="6" t="s">
        <v>10</v>
      </c>
      <c r="F74" s="7" t="s">
        <v>11</v>
      </c>
      <c r="G74" s="7"/>
      <c r="H74" s="7"/>
      <c r="I74" s="47"/>
      <c r="J74" s="10"/>
      <c r="K74" s="10" t="s">
        <v>41</v>
      </c>
      <c r="L74" s="10"/>
      <c r="M74" s="11"/>
      <c r="N74" s="15"/>
      <c r="O74" s="16" t="s">
        <v>28</v>
      </c>
      <c r="P74" s="16"/>
      <c r="Q74" s="11"/>
      <c r="R74" s="9"/>
      <c r="S74" s="10" t="s">
        <v>25</v>
      </c>
      <c r="T74" s="10"/>
      <c r="U74" s="11"/>
      <c r="V74" s="15"/>
      <c r="W74" s="16" t="s">
        <v>63</v>
      </c>
      <c r="X74" s="16"/>
      <c r="Y74" s="16"/>
      <c r="Z74" s="15"/>
      <c r="AA74" s="10" t="s">
        <v>18</v>
      </c>
      <c r="AB74" s="10"/>
      <c r="AC74" s="15"/>
      <c r="AD74" s="16" t="s">
        <v>32</v>
      </c>
      <c r="AE74" s="16"/>
      <c r="AF74" s="16"/>
      <c r="AG74" s="44"/>
      <c r="AH74" s="2"/>
      <c r="AI74" s="2" t="s">
        <v>62</v>
      </c>
      <c r="AJ74" s="2"/>
      <c r="AK74" s="2"/>
      <c r="AL74" s="45"/>
      <c r="AM74" s="60"/>
      <c r="AN74" s="60"/>
      <c r="AO74" s="53"/>
      <c r="AP74" s="53"/>
      <c r="AQ74" s="51"/>
      <c r="AR74" s="79"/>
      <c r="AS74" s="51"/>
      <c r="AT74" s="53"/>
      <c r="AU74" s="59"/>
    </row>
    <row r="75" spans="1:47" ht="15">
      <c r="A75" s="54" t="s">
        <v>49</v>
      </c>
      <c r="B75" s="46" t="s">
        <v>1</v>
      </c>
      <c r="C75" s="7" t="s">
        <v>7</v>
      </c>
      <c r="D75" s="7"/>
      <c r="E75" s="6" t="s">
        <v>8</v>
      </c>
      <c r="F75" s="7" t="s">
        <v>9</v>
      </c>
      <c r="G75" s="7"/>
      <c r="H75" s="7"/>
      <c r="I75" s="47"/>
      <c r="J75" s="13"/>
      <c r="K75" s="13" t="s">
        <v>42</v>
      </c>
      <c r="L75" s="13"/>
      <c r="M75" s="14"/>
      <c r="N75" s="17"/>
      <c r="O75" s="18" t="s">
        <v>29</v>
      </c>
      <c r="P75" s="18"/>
      <c r="Q75" s="14"/>
      <c r="R75" s="12"/>
      <c r="S75" s="13" t="s">
        <v>26</v>
      </c>
      <c r="T75" s="13"/>
      <c r="U75" s="14"/>
      <c r="V75" s="17"/>
      <c r="W75" s="18" t="s">
        <v>39</v>
      </c>
      <c r="X75" s="18"/>
      <c r="Y75" s="18"/>
      <c r="Z75" s="17"/>
      <c r="AA75" s="13"/>
      <c r="AB75" s="13"/>
      <c r="AC75" s="17"/>
      <c r="AD75" s="18"/>
      <c r="AE75" s="18"/>
      <c r="AF75" s="18"/>
      <c r="AG75" s="44"/>
      <c r="AH75" s="2"/>
      <c r="AI75" s="2"/>
      <c r="AJ75" s="2"/>
      <c r="AK75" s="2"/>
      <c r="AL75" s="45"/>
      <c r="AM75" s="38"/>
      <c r="AN75" s="38"/>
      <c r="AO75" s="39"/>
      <c r="AP75" s="39"/>
      <c r="AQ75" s="2"/>
      <c r="AR75" s="2"/>
      <c r="AS75" s="2"/>
      <c r="AT75" s="2"/>
      <c r="AU75" s="23"/>
    </row>
    <row r="76" spans="1:47" ht="15">
      <c r="A76" s="54" t="s">
        <v>51</v>
      </c>
      <c r="B76" s="46" t="s">
        <v>2</v>
      </c>
      <c r="C76" s="7" t="s">
        <v>13</v>
      </c>
      <c r="D76" s="7"/>
      <c r="E76" s="6" t="s">
        <v>79</v>
      </c>
      <c r="F76" s="7" t="s">
        <v>80</v>
      </c>
      <c r="G76" s="7"/>
      <c r="H76" s="7"/>
      <c r="I76" s="47"/>
      <c r="J76" s="10"/>
      <c r="K76" s="10" t="s">
        <v>25</v>
      </c>
      <c r="L76" s="10"/>
      <c r="M76" s="11"/>
      <c r="N76" s="15"/>
      <c r="O76" s="16" t="s">
        <v>30</v>
      </c>
      <c r="P76" s="16"/>
      <c r="Q76" s="11"/>
      <c r="R76" s="9"/>
      <c r="S76" s="10" t="s">
        <v>23</v>
      </c>
      <c r="T76" s="10"/>
      <c r="U76" s="11"/>
      <c r="V76" s="15"/>
      <c r="W76" s="16" t="s">
        <v>31</v>
      </c>
      <c r="X76" s="16"/>
      <c r="Y76" s="16"/>
      <c r="Z76" s="15"/>
      <c r="AA76" s="10" t="s">
        <v>64</v>
      </c>
      <c r="AB76" s="10"/>
      <c r="AC76" s="15"/>
      <c r="AD76" s="16" t="s">
        <v>33</v>
      </c>
      <c r="AE76" s="16"/>
      <c r="AF76" s="16"/>
      <c r="AG76" s="44"/>
      <c r="AH76" s="2"/>
      <c r="AI76" s="2"/>
      <c r="AJ76" s="2"/>
      <c r="AK76" s="2"/>
      <c r="AL76" s="45"/>
      <c r="AM76" s="22"/>
      <c r="AN76" s="22"/>
      <c r="AO76" s="39"/>
      <c r="AP76" s="39"/>
      <c r="AQ76" s="2"/>
      <c r="AR76" s="2"/>
      <c r="AS76" s="2"/>
      <c r="AT76" s="2"/>
      <c r="AU76" s="23"/>
    </row>
    <row r="77" spans="1:47" ht="15.75" thickBot="1">
      <c r="A77" s="54" t="s">
        <v>52</v>
      </c>
      <c r="B77" s="46" t="s">
        <v>3</v>
      </c>
      <c r="C77" s="7" t="s">
        <v>12</v>
      </c>
      <c r="D77" s="7"/>
      <c r="E77" s="6" t="s">
        <v>81</v>
      </c>
      <c r="F77" s="7" t="s">
        <v>82</v>
      </c>
      <c r="G77" s="7"/>
      <c r="H77" s="7"/>
      <c r="I77" s="47"/>
      <c r="J77" s="13"/>
      <c r="K77" s="13" t="s">
        <v>27</v>
      </c>
      <c r="L77" s="13"/>
      <c r="M77" s="14"/>
      <c r="N77" s="17"/>
      <c r="O77" s="18"/>
      <c r="P77" s="18"/>
      <c r="Q77" s="14"/>
      <c r="R77" s="12"/>
      <c r="S77" s="13" t="s">
        <v>24</v>
      </c>
      <c r="T77" s="13"/>
      <c r="U77" s="14"/>
      <c r="V77" s="17"/>
      <c r="W77" s="18"/>
      <c r="X77" s="18"/>
      <c r="Y77" s="18"/>
      <c r="Z77" s="17"/>
      <c r="AA77" s="13" t="s">
        <v>18</v>
      </c>
      <c r="AB77" s="13"/>
      <c r="AC77" s="17"/>
      <c r="AD77" s="18"/>
      <c r="AE77" s="18"/>
      <c r="AF77" s="18"/>
      <c r="AG77" s="44"/>
      <c r="AH77" s="2"/>
      <c r="AI77" s="2"/>
      <c r="AJ77" s="2"/>
      <c r="AK77" s="2"/>
      <c r="AL77" s="45"/>
      <c r="AM77" s="38"/>
      <c r="AN77" s="38"/>
      <c r="AO77" s="39"/>
      <c r="AP77" s="39"/>
      <c r="AQ77" s="2"/>
      <c r="AR77" s="2"/>
      <c r="AS77" s="2"/>
      <c r="AT77" s="2"/>
      <c r="AU77" s="23"/>
    </row>
    <row r="78" spans="1:47" ht="15">
      <c r="A78" s="54"/>
      <c r="B78" s="48" t="s">
        <v>14</v>
      </c>
      <c r="C78" s="8" t="s">
        <v>15</v>
      </c>
      <c r="D78" s="8"/>
      <c r="E78" s="8" t="s">
        <v>16</v>
      </c>
      <c r="F78" s="8" t="s">
        <v>17</v>
      </c>
      <c r="G78" s="8"/>
      <c r="H78" s="8"/>
      <c r="I78" s="47"/>
      <c r="J78" s="10"/>
      <c r="K78" s="10" t="s">
        <v>20</v>
      </c>
      <c r="L78" s="10"/>
      <c r="M78" s="11"/>
      <c r="N78" s="9"/>
      <c r="O78" s="10" t="s">
        <v>22</v>
      </c>
      <c r="P78" s="10"/>
      <c r="Q78" s="11"/>
      <c r="R78" s="15"/>
      <c r="S78" s="16" t="s">
        <v>38</v>
      </c>
      <c r="T78" s="16"/>
      <c r="U78" s="11"/>
      <c r="V78" s="15"/>
      <c r="W78" s="16" t="s">
        <v>36</v>
      </c>
      <c r="X78" s="16"/>
      <c r="Y78" s="16"/>
      <c r="Z78" s="15"/>
      <c r="AA78" s="82" t="s">
        <v>19</v>
      </c>
      <c r="AB78" s="82"/>
      <c r="AC78" s="15"/>
      <c r="AD78" s="16" t="s">
        <v>34</v>
      </c>
      <c r="AE78" s="16"/>
      <c r="AF78" s="16"/>
      <c r="AG78" s="44"/>
      <c r="AH78" s="2"/>
      <c r="AI78" s="2"/>
      <c r="AJ78" s="2"/>
      <c r="AK78" s="2"/>
      <c r="AL78" s="45"/>
      <c r="AM78" s="452" t="s">
        <v>46</v>
      </c>
      <c r="AN78" s="445"/>
      <c r="AO78" s="444" t="s">
        <v>47</v>
      </c>
      <c r="AP78" s="445"/>
      <c r="AQ78" s="444" t="s">
        <v>53</v>
      </c>
      <c r="AR78" s="445"/>
      <c r="AS78" s="140" t="s">
        <v>59</v>
      </c>
      <c r="AT78" s="140" t="s">
        <v>66</v>
      </c>
      <c r="AU78" s="141" t="s">
        <v>55</v>
      </c>
    </row>
    <row r="79" spans="1:47" ht="15.75" thickBot="1">
      <c r="A79" s="55"/>
      <c r="B79" s="49" t="s">
        <v>60</v>
      </c>
      <c r="C79" s="40"/>
      <c r="D79" s="40"/>
      <c r="E79" s="40"/>
      <c r="F79" s="40"/>
      <c r="G79" s="40"/>
      <c r="H79" s="40"/>
      <c r="I79" s="50"/>
      <c r="J79" s="27"/>
      <c r="K79" s="27" t="s">
        <v>21</v>
      </c>
      <c r="L79" s="27"/>
      <c r="M79" s="41"/>
      <c r="N79" s="42"/>
      <c r="O79" s="27" t="s">
        <v>21</v>
      </c>
      <c r="P79" s="27"/>
      <c r="Q79" s="41"/>
      <c r="R79" s="43"/>
      <c r="S79" s="26"/>
      <c r="T79" s="26"/>
      <c r="U79" s="41"/>
      <c r="V79" s="43"/>
      <c r="W79" s="26" t="s">
        <v>37</v>
      </c>
      <c r="X79" s="26"/>
      <c r="Y79" s="26"/>
      <c r="Z79" s="43"/>
      <c r="AA79" s="27"/>
      <c r="AB79" s="27"/>
      <c r="AC79" s="43"/>
      <c r="AD79" s="26" t="s">
        <v>35</v>
      </c>
      <c r="AE79" s="26"/>
      <c r="AF79" s="26"/>
      <c r="AG79" s="84"/>
      <c r="AH79" s="26"/>
      <c r="AI79" s="26"/>
      <c r="AJ79" s="26"/>
      <c r="AK79" s="26"/>
      <c r="AL79" s="61"/>
      <c r="AM79" s="453"/>
      <c r="AN79" s="447"/>
      <c r="AO79" s="446"/>
      <c r="AP79" s="447"/>
      <c r="AQ79" s="448"/>
      <c r="AR79" s="449"/>
      <c r="AS79" s="74"/>
      <c r="AT79" s="74">
        <v>0</v>
      </c>
      <c r="AU79" s="75" t="s">
        <v>65</v>
      </c>
    </row>
    <row r="80" ht="15.75" thickTop="1"/>
    <row r="81" spans="36:46" ht="15">
      <c r="AJ81" s="2"/>
      <c r="AK81" s="2"/>
      <c r="AL81" s="2"/>
      <c r="AO81" s="5"/>
      <c r="AP81" s="5"/>
      <c r="AS81" s="2"/>
      <c r="AT81" s="2"/>
    </row>
    <row r="82" spans="12:42" ht="15">
      <c r="L82" s="85"/>
      <c r="M82" s="56"/>
      <c r="N82" s="56"/>
      <c r="O82" s="56"/>
      <c r="P82" s="85"/>
      <c r="Q82" s="85"/>
      <c r="R82" s="85"/>
      <c r="S82" s="85"/>
      <c r="T82" s="57"/>
      <c r="U82" s="85"/>
      <c r="V82" s="85"/>
      <c r="W82" s="85"/>
      <c r="X82" s="85"/>
      <c r="Y82" s="85"/>
      <c r="Z82" s="85"/>
      <c r="AA82" s="85"/>
      <c r="AB82" s="85"/>
      <c r="AC82" s="85"/>
      <c r="AD82" s="85"/>
      <c r="AE82" s="85"/>
      <c r="AF82" s="85"/>
      <c r="AG82" s="85"/>
      <c r="AH82" s="85"/>
      <c r="AI82" s="85"/>
      <c r="AJ82" s="85"/>
      <c r="AK82" s="85"/>
      <c r="AL82" s="2"/>
      <c r="AM82" s="2"/>
      <c r="AN82" s="2"/>
      <c r="AO82" s="2"/>
      <c r="AP82" s="2"/>
    </row>
    <row r="83" spans="12:42" ht="15">
      <c r="L83" s="85"/>
      <c r="M83" s="56"/>
      <c r="N83" s="56"/>
      <c r="O83" s="56"/>
      <c r="P83" s="85"/>
      <c r="Q83" s="85"/>
      <c r="R83" s="85"/>
      <c r="S83" s="85"/>
      <c r="T83" s="57"/>
      <c r="U83" s="85"/>
      <c r="V83" s="85"/>
      <c r="W83" s="85"/>
      <c r="X83" s="85"/>
      <c r="Y83" s="85"/>
      <c r="Z83" s="85"/>
      <c r="AA83" s="85"/>
      <c r="AB83" s="85"/>
      <c r="AC83" s="85"/>
      <c r="AD83" s="85"/>
      <c r="AE83" s="85"/>
      <c r="AF83" s="85"/>
      <c r="AG83" s="85"/>
      <c r="AH83" s="85"/>
      <c r="AI83" s="85"/>
      <c r="AJ83" s="85"/>
      <c r="AK83" s="85"/>
      <c r="AL83" s="2"/>
      <c r="AM83" s="2"/>
      <c r="AN83" s="2"/>
      <c r="AO83" s="2"/>
      <c r="AP83" s="2"/>
    </row>
  </sheetData>
  <sheetProtection/>
  <mergeCells count="6">
    <mergeCell ref="AQ78:AR78"/>
    <mergeCell ref="AQ79:AR79"/>
    <mergeCell ref="AM78:AN78"/>
    <mergeCell ref="AM79:AN79"/>
    <mergeCell ref="AO78:AP78"/>
    <mergeCell ref="AO79:AP79"/>
  </mergeCells>
  <printOptions horizontalCentered="1" verticalCentered="1"/>
  <pageMargins left="0.75" right="0.75" top="0.71" bottom="1" header="0.5" footer="0.5"/>
  <pageSetup fitToHeight="1" fitToWidth="1" horizontalDpi="600" verticalDpi="600" orientation="landscape" paperSize="17" scale="32" r:id="rId2"/>
  <headerFooter alignWithMargins="0">
    <oddFooter>&amp;LUpdated on &amp;D&amp;C&amp;A&amp;R&amp;"Arial,Bold"&amp;12If any question Call up Nishit 519-622-2300 x 2589</oddFooter>
  </headerFooter>
  <drawing r:id="rId1"/>
</worksheet>
</file>

<file path=xl/worksheets/sheet4.xml><?xml version="1.0" encoding="utf-8"?>
<worksheet xmlns="http://schemas.openxmlformats.org/spreadsheetml/2006/main" xmlns:r="http://schemas.openxmlformats.org/officeDocument/2006/relationships">
  <dimension ref="A2:B57"/>
  <sheetViews>
    <sheetView zoomScalePageLayoutView="0" workbookViewId="0" topLeftCell="A1">
      <selection activeCell="A2" sqref="A2"/>
    </sheetView>
  </sheetViews>
  <sheetFormatPr defaultColWidth="9.00390625" defaultRowHeight="14.25"/>
  <cols>
    <col min="1" max="1" width="111.875" style="185" customWidth="1"/>
    <col min="2" max="16384" width="9.00390625" style="185" customWidth="1"/>
  </cols>
  <sheetData>
    <row r="2" spans="1:2" ht="20.25">
      <c r="A2" s="443" t="s">
        <v>299</v>
      </c>
      <c r="B2" s="439"/>
    </row>
    <row r="3" spans="1:2" ht="14.25">
      <c r="A3" s="438"/>
      <c r="B3" s="438"/>
    </row>
    <row r="4" spans="1:2" ht="15" customHeight="1">
      <c r="A4" s="440" t="s">
        <v>276</v>
      </c>
      <c r="B4" s="440"/>
    </row>
    <row r="5" spans="1:2" ht="14.25">
      <c r="A5" s="438"/>
      <c r="B5" s="438"/>
    </row>
    <row r="6" spans="1:2" ht="29.25">
      <c r="A6" s="441" t="s">
        <v>277</v>
      </c>
      <c r="B6" s="438"/>
    </row>
    <row r="7" ht="14.25">
      <c r="B7" s="438"/>
    </row>
    <row r="8" spans="1:2" ht="43.5">
      <c r="A8" s="441" t="s">
        <v>278</v>
      </c>
      <c r="B8" s="438"/>
    </row>
    <row r="9" spans="1:2" ht="14.25">
      <c r="A9" s="438"/>
      <c r="B9" s="438"/>
    </row>
    <row r="10" spans="1:2" ht="15" customHeight="1">
      <c r="A10" s="440" t="s">
        <v>279</v>
      </c>
      <c r="B10" s="440"/>
    </row>
    <row r="11" spans="1:2" ht="14.25">
      <c r="A11" s="438"/>
      <c r="B11" s="438"/>
    </row>
    <row r="12" spans="1:2" ht="15" customHeight="1">
      <c r="A12" s="440" t="s">
        <v>297</v>
      </c>
      <c r="B12" s="440"/>
    </row>
    <row r="13" spans="1:2" ht="14.25">
      <c r="A13" s="438" t="s">
        <v>298</v>
      </c>
      <c r="B13" s="438"/>
    </row>
    <row r="14" spans="1:2" ht="15" customHeight="1">
      <c r="A14" s="440" t="s">
        <v>280</v>
      </c>
      <c r="B14" s="440"/>
    </row>
    <row r="15" spans="1:2" ht="14.25">
      <c r="A15" s="438"/>
      <c r="B15" s="438"/>
    </row>
    <row r="16" spans="1:2" ht="14.25">
      <c r="A16" s="442"/>
      <c r="B16" s="442"/>
    </row>
    <row r="17" spans="1:2" ht="14.25">
      <c r="A17" s="438"/>
      <c r="B17" s="438"/>
    </row>
    <row r="18" spans="1:2" ht="15" customHeight="1">
      <c r="A18" s="440" t="s">
        <v>281</v>
      </c>
      <c r="B18" s="440"/>
    </row>
    <row r="19" spans="1:2" ht="14.25">
      <c r="A19" s="438"/>
      <c r="B19" s="438"/>
    </row>
    <row r="20" spans="1:2" ht="29.25">
      <c r="A20" s="440" t="s">
        <v>282</v>
      </c>
      <c r="B20" s="442"/>
    </row>
    <row r="21" spans="1:2" ht="14.25">
      <c r="A21" s="438"/>
      <c r="B21" s="442"/>
    </row>
    <row r="22" spans="1:2" ht="29.25">
      <c r="A22" s="440" t="s">
        <v>283</v>
      </c>
      <c r="B22" s="442"/>
    </row>
    <row r="23" spans="1:2" ht="14.25">
      <c r="A23" s="438"/>
      <c r="B23" s="438"/>
    </row>
    <row r="24" spans="1:2" ht="57.75" customHeight="1">
      <c r="A24" s="440" t="s">
        <v>284</v>
      </c>
      <c r="B24" s="440"/>
    </row>
    <row r="25" spans="1:2" ht="14.25">
      <c r="A25" s="438"/>
      <c r="B25" s="438"/>
    </row>
    <row r="26" spans="1:2" ht="29.25" customHeight="1">
      <c r="A26" s="440" t="s">
        <v>285</v>
      </c>
      <c r="B26" s="440"/>
    </row>
    <row r="27" spans="1:2" ht="14.25">
      <c r="A27" s="438"/>
      <c r="B27" s="438"/>
    </row>
    <row r="28" spans="1:2" ht="43.5" customHeight="1">
      <c r="A28" s="440" t="s">
        <v>302</v>
      </c>
      <c r="B28" s="440"/>
    </row>
    <row r="29" spans="1:2" ht="14.25">
      <c r="A29" s="438"/>
      <c r="B29" s="438"/>
    </row>
    <row r="30" spans="1:2" ht="29.25" customHeight="1">
      <c r="A30" s="440" t="s">
        <v>286</v>
      </c>
      <c r="B30" s="440"/>
    </row>
    <row r="31" spans="1:2" ht="14.25">
      <c r="A31" s="438"/>
      <c r="B31" s="438"/>
    </row>
    <row r="32" spans="1:2" ht="15" customHeight="1">
      <c r="A32" s="440" t="s">
        <v>300</v>
      </c>
      <c r="B32" s="440"/>
    </row>
    <row r="33" spans="1:2" ht="14.25">
      <c r="A33" s="438"/>
      <c r="B33" s="438"/>
    </row>
    <row r="34" spans="1:2" ht="29.25">
      <c r="A34" s="441" t="s">
        <v>287</v>
      </c>
      <c r="B34" s="438"/>
    </row>
    <row r="35" ht="14.25">
      <c r="B35" s="438"/>
    </row>
    <row r="36" spans="1:2" ht="29.25">
      <c r="A36" s="441" t="s">
        <v>288</v>
      </c>
      <c r="B36" s="438"/>
    </row>
    <row r="37" spans="1:2" ht="14.25">
      <c r="A37" s="438"/>
      <c r="B37" s="438"/>
    </row>
    <row r="38" spans="1:2" ht="29.25" customHeight="1">
      <c r="A38" s="440" t="s">
        <v>289</v>
      </c>
      <c r="B38" s="440"/>
    </row>
    <row r="39" spans="1:2" ht="14.25">
      <c r="A39" s="438"/>
      <c r="B39" s="438"/>
    </row>
    <row r="40" spans="1:2" ht="29.25" customHeight="1">
      <c r="A40" s="440" t="s">
        <v>290</v>
      </c>
      <c r="B40" s="440"/>
    </row>
    <row r="41" spans="1:2" ht="14.25">
      <c r="A41" s="438"/>
      <c r="B41" s="438"/>
    </row>
    <row r="42" spans="1:2" ht="15" customHeight="1">
      <c r="A42" s="440" t="s">
        <v>301</v>
      </c>
      <c r="B42" s="440"/>
    </row>
    <row r="43" spans="1:2" ht="14.25">
      <c r="A43" s="438"/>
      <c r="B43" s="438"/>
    </row>
    <row r="44" spans="1:2" ht="15" customHeight="1">
      <c r="A44" s="440" t="s">
        <v>291</v>
      </c>
      <c r="B44" s="440"/>
    </row>
    <row r="45" spans="1:2" ht="14.25">
      <c r="A45" s="438"/>
      <c r="B45" s="438"/>
    </row>
    <row r="46" spans="1:2" ht="29.25" customHeight="1">
      <c r="A46" s="440" t="s">
        <v>292</v>
      </c>
      <c r="B46" s="440"/>
    </row>
    <row r="47" spans="1:2" ht="14.25">
      <c r="A47" s="438"/>
      <c r="B47" s="438"/>
    </row>
    <row r="48" spans="1:2" ht="43.5" customHeight="1">
      <c r="A48" s="440" t="s">
        <v>293</v>
      </c>
      <c r="B48" s="440"/>
    </row>
    <row r="49" spans="1:2" ht="14.25">
      <c r="A49" s="438"/>
      <c r="B49" s="438"/>
    </row>
    <row r="50" spans="1:2" ht="43.5" customHeight="1">
      <c r="A50" s="440" t="s">
        <v>294</v>
      </c>
      <c r="B50" s="440"/>
    </row>
    <row r="51" spans="1:2" ht="14.25">
      <c r="A51" s="438"/>
      <c r="B51" s="438"/>
    </row>
    <row r="52" spans="1:2" ht="14.25">
      <c r="A52" s="442"/>
      <c r="B52" s="442"/>
    </row>
    <row r="53" spans="1:2" ht="14.25">
      <c r="A53" s="438"/>
      <c r="B53" s="438"/>
    </row>
    <row r="54" spans="1:2" ht="15" customHeight="1">
      <c r="A54" s="440" t="s">
        <v>295</v>
      </c>
      <c r="B54" s="440"/>
    </row>
    <row r="55" spans="1:2" ht="14.25">
      <c r="A55" s="438"/>
      <c r="B55" s="438"/>
    </row>
    <row r="56" spans="1:2" ht="43.5" customHeight="1">
      <c r="A56" s="440" t="s">
        <v>296</v>
      </c>
      <c r="B56" s="440"/>
    </row>
    <row r="57" spans="1:2" ht="14.25">
      <c r="A57" s="438"/>
      <c r="B57" s="438"/>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L40"/>
  <sheetViews>
    <sheetView showGridLines="0" zoomScale="75" zoomScaleNormal="75" zoomScalePageLayoutView="0" workbookViewId="0" topLeftCell="A1">
      <pane ySplit="9" topLeftCell="A10" activePane="bottomLeft" state="frozen"/>
      <selection pane="topLeft" activeCell="A1" sqref="A1"/>
      <selection pane="bottomLeft" activeCell="C3" sqref="C3"/>
    </sheetView>
  </sheetViews>
  <sheetFormatPr defaultColWidth="8.00390625" defaultRowHeight="14.25"/>
  <cols>
    <col min="1" max="1" width="7.00390625" style="189" customWidth="1"/>
    <col min="2" max="2" width="9.375" style="189" customWidth="1"/>
    <col min="3" max="3" width="6.50390625" style="189" customWidth="1"/>
    <col min="4" max="4" width="43.50390625" style="189" customWidth="1"/>
    <col min="5" max="5" width="0" style="189" hidden="1" customWidth="1"/>
    <col min="6" max="9" width="10.125" style="189" customWidth="1"/>
    <col min="10" max="10" width="10.75390625" style="189" customWidth="1"/>
    <col min="11" max="11" width="10.625" style="189" customWidth="1"/>
    <col min="12" max="12" width="40.125" style="189" customWidth="1"/>
    <col min="13" max="16384" width="8.00390625" style="189" customWidth="1"/>
  </cols>
  <sheetData>
    <row r="1" spans="1:12" ht="26.25">
      <c r="A1" s="454" t="s">
        <v>169</v>
      </c>
      <c r="B1" s="454"/>
      <c r="C1" s="454"/>
      <c r="D1" s="454"/>
      <c r="E1" s="454"/>
      <c r="F1" s="454"/>
      <c r="G1" s="454"/>
      <c r="H1" s="454"/>
      <c r="I1" s="454"/>
      <c r="J1" s="454"/>
      <c r="K1" s="454"/>
      <c r="L1" s="454"/>
    </row>
    <row r="2" spans="1:12" ht="18">
      <c r="A2" s="455" t="s">
        <v>170</v>
      </c>
      <c r="B2" s="455"/>
      <c r="C2" s="455"/>
      <c r="D2" s="455"/>
      <c r="E2" s="455"/>
      <c r="F2" s="455"/>
      <c r="G2" s="455"/>
      <c r="H2" s="455"/>
      <c r="I2" s="455"/>
      <c r="J2" s="455"/>
      <c r="K2" s="455"/>
      <c r="L2" s="455"/>
    </row>
    <row r="3" spans="1:12" ht="18.75" thickBot="1">
      <c r="A3" s="190"/>
      <c r="B3" s="259" t="str">
        <f>IF(C3=1,"There is","There are")</f>
        <v>There are</v>
      </c>
      <c r="C3" s="260">
        <v>0</v>
      </c>
      <c r="D3" s="261" t="str">
        <f>IF(C3=1,"open action item","open action items")</f>
        <v>open action items</v>
      </c>
      <c r="E3" s="190"/>
      <c r="F3" s="190"/>
      <c r="G3" s="190"/>
      <c r="H3" s="190"/>
      <c r="I3" s="190"/>
      <c r="J3" s="190"/>
      <c r="K3" s="190"/>
      <c r="L3" s="190"/>
    </row>
    <row r="4" spans="1:12" ht="15.75" thickTop="1">
      <c r="A4" s="194" t="s">
        <v>176</v>
      </c>
      <c r="B4" s="195"/>
      <c r="C4" s="196"/>
      <c r="D4" s="188" t="s">
        <v>153</v>
      </c>
      <c r="E4" s="196"/>
      <c r="F4" s="197"/>
      <c r="G4" s="197"/>
      <c r="H4" s="197"/>
      <c r="I4" s="197"/>
      <c r="J4" s="197"/>
      <c r="K4" s="198"/>
      <c r="L4" s="199" t="s">
        <v>171</v>
      </c>
    </row>
    <row r="5" spans="1:12" ht="15">
      <c r="A5" s="200" t="s">
        <v>154</v>
      </c>
      <c r="B5" s="201"/>
      <c r="C5" s="202"/>
      <c r="D5" s="203"/>
      <c r="E5" s="204"/>
      <c r="F5" s="205"/>
      <c r="G5" s="205"/>
      <c r="H5" s="205"/>
      <c r="I5" s="206"/>
      <c r="J5" s="206"/>
      <c r="K5" s="207"/>
      <c r="L5" s="208" t="s">
        <v>177</v>
      </c>
    </row>
    <row r="6" spans="1:12" ht="15">
      <c r="A6" s="209"/>
      <c r="B6" s="210"/>
      <c r="C6" s="211" t="s">
        <v>178</v>
      </c>
      <c r="D6" s="210"/>
      <c r="E6" s="210"/>
      <c r="F6" s="206"/>
      <c r="G6" s="206"/>
      <c r="H6" s="206"/>
      <c r="I6" s="206"/>
      <c r="J6" s="206"/>
      <c r="K6" s="212"/>
      <c r="L6" s="208"/>
    </row>
    <row r="7" spans="1:12" ht="15">
      <c r="A7" s="209"/>
      <c r="B7" s="210"/>
      <c r="C7" s="213"/>
      <c r="D7" s="210"/>
      <c r="E7" s="210"/>
      <c r="F7" s="206"/>
      <c r="G7" s="206"/>
      <c r="H7" s="206"/>
      <c r="I7" s="206"/>
      <c r="J7" s="206"/>
      <c r="K7" s="212"/>
      <c r="L7" s="208"/>
    </row>
    <row r="8" spans="1:12" ht="15.75" thickBot="1">
      <c r="A8" s="214" t="s">
        <v>172</v>
      </c>
      <c r="B8" s="215"/>
      <c r="C8" s="216"/>
      <c r="D8" s="215"/>
      <c r="E8" s="215"/>
      <c r="F8" s="217"/>
      <c r="G8" s="217"/>
      <c r="H8" s="218"/>
      <c r="I8" s="218"/>
      <c r="J8" s="218"/>
      <c r="K8" s="219"/>
      <c r="L8" s="220"/>
    </row>
    <row r="9" spans="1:12" ht="30.75" thickBot="1">
      <c r="A9" s="221" t="s">
        <v>155</v>
      </c>
      <c r="B9" s="222" t="s">
        <v>156</v>
      </c>
      <c r="C9" s="223" t="s">
        <v>157</v>
      </c>
      <c r="D9" s="224" t="s">
        <v>158</v>
      </c>
      <c r="E9" s="225"/>
      <c r="F9" s="226" t="s">
        <v>159</v>
      </c>
      <c r="G9" s="226" t="s">
        <v>173</v>
      </c>
      <c r="H9" s="227" t="s">
        <v>174</v>
      </c>
      <c r="I9" s="227" t="s">
        <v>160</v>
      </c>
      <c r="J9" s="227" t="s">
        <v>161</v>
      </c>
      <c r="K9" s="225" t="s">
        <v>162</v>
      </c>
      <c r="L9" s="228" t="s">
        <v>175</v>
      </c>
    </row>
    <row r="10" spans="1:12" ht="15.75" customHeight="1">
      <c r="A10" s="229">
        <v>1</v>
      </c>
      <c r="B10" s="230"/>
      <c r="C10" s="231"/>
      <c r="D10" s="232"/>
      <c r="E10" s="233"/>
      <c r="F10" s="234"/>
      <c r="G10" s="234"/>
      <c r="H10" s="235"/>
      <c r="I10" s="235"/>
      <c r="J10" s="236"/>
      <c r="K10" s="235"/>
      <c r="L10" s="237"/>
    </row>
    <row r="11" spans="1:12" ht="15">
      <c r="A11" s="238">
        <v>2</v>
      </c>
      <c r="B11" s="239"/>
      <c r="C11" s="240"/>
      <c r="D11" s="241"/>
      <c r="E11" s="242"/>
      <c r="F11" s="243"/>
      <c r="G11" s="243"/>
      <c r="H11" s="244"/>
      <c r="I11" s="244"/>
      <c r="J11" s="245"/>
      <c r="K11" s="244"/>
      <c r="L11" s="246"/>
    </row>
    <row r="12" spans="1:12" s="247" customFormat="1" ht="15">
      <c r="A12" s="238">
        <v>3</v>
      </c>
      <c r="B12" s="239"/>
      <c r="C12" s="240"/>
      <c r="D12" s="241"/>
      <c r="E12" s="242"/>
      <c r="F12" s="243"/>
      <c r="G12" s="243"/>
      <c r="H12" s="244"/>
      <c r="I12" s="244"/>
      <c r="J12" s="245"/>
      <c r="K12" s="244"/>
      <c r="L12" s="246"/>
    </row>
    <row r="13" spans="1:12" s="247" customFormat="1" ht="15">
      <c r="A13" s="238">
        <v>4</v>
      </c>
      <c r="B13" s="239"/>
      <c r="C13" s="240"/>
      <c r="D13" s="241"/>
      <c r="E13" s="242"/>
      <c r="F13" s="243"/>
      <c r="G13" s="243"/>
      <c r="H13" s="244"/>
      <c r="I13" s="244"/>
      <c r="J13" s="245"/>
      <c r="K13" s="244"/>
      <c r="L13" s="246"/>
    </row>
    <row r="14" spans="1:12" s="247" customFormat="1" ht="15">
      <c r="A14" s="238">
        <v>5</v>
      </c>
      <c r="B14" s="239"/>
      <c r="C14" s="240"/>
      <c r="D14" s="241"/>
      <c r="E14" s="242"/>
      <c r="F14" s="243"/>
      <c r="G14" s="243"/>
      <c r="H14" s="244"/>
      <c r="I14" s="244"/>
      <c r="J14" s="245"/>
      <c r="K14" s="244"/>
      <c r="L14" s="246"/>
    </row>
    <row r="15" spans="1:12" s="247" customFormat="1" ht="15">
      <c r="A15" s="238">
        <v>6</v>
      </c>
      <c r="B15" s="239"/>
      <c r="C15" s="240"/>
      <c r="D15" s="241"/>
      <c r="E15" s="242"/>
      <c r="F15" s="243"/>
      <c r="G15" s="243"/>
      <c r="H15" s="244"/>
      <c r="I15" s="244"/>
      <c r="J15" s="245"/>
      <c r="K15" s="244"/>
      <c r="L15" s="246"/>
    </row>
    <row r="16" spans="1:12" s="247" customFormat="1" ht="15">
      <c r="A16" s="238">
        <v>7</v>
      </c>
      <c r="B16" s="239"/>
      <c r="C16" s="240"/>
      <c r="D16" s="241"/>
      <c r="E16" s="242"/>
      <c r="F16" s="243"/>
      <c r="G16" s="243"/>
      <c r="H16" s="244"/>
      <c r="I16" s="244"/>
      <c r="J16" s="245"/>
      <c r="K16" s="244"/>
      <c r="L16" s="246"/>
    </row>
    <row r="17" spans="1:12" s="247" customFormat="1" ht="15">
      <c r="A17" s="238">
        <v>8</v>
      </c>
      <c r="B17" s="239"/>
      <c r="C17" s="240"/>
      <c r="D17" s="241"/>
      <c r="E17" s="242"/>
      <c r="F17" s="243"/>
      <c r="G17" s="243"/>
      <c r="H17" s="244"/>
      <c r="I17" s="244"/>
      <c r="J17" s="245"/>
      <c r="K17" s="244"/>
      <c r="L17" s="246"/>
    </row>
    <row r="18" spans="1:12" s="247" customFormat="1" ht="15">
      <c r="A18" s="238">
        <v>9</v>
      </c>
      <c r="B18" s="239"/>
      <c r="C18" s="240"/>
      <c r="D18" s="241"/>
      <c r="E18" s="242"/>
      <c r="F18" s="243"/>
      <c r="G18" s="243"/>
      <c r="H18" s="244"/>
      <c r="I18" s="244"/>
      <c r="J18" s="245"/>
      <c r="K18" s="244"/>
      <c r="L18" s="246"/>
    </row>
    <row r="19" spans="1:12" s="247" customFormat="1" ht="15">
      <c r="A19" s="238">
        <v>10</v>
      </c>
      <c r="B19" s="239"/>
      <c r="C19" s="240"/>
      <c r="D19" s="241"/>
      <c r="E19" s="242"/>
      <c r="F19" s="243"/>
      <c r="G19" s="243"/>
      <c r="H19" s="244"/>
      <c r="I19" s="244"/>
      <c r="J19" s="245"/>
      <c r="K19" s="244"/>
      <c r="L19" s="246"/>
    </row>
    <row r="20" spans="1:12" s="247" customFormat="1" ht="15">
      <c r="A20" s="238">
        <v>11</v>
      </c>
      <c r="B20" s="239"/>
      <c r="C20" s="240"/>
      <c r="D20" s="241"/>
      <c r="E20" s="242"/>
      <c r="F20" s="243"/>
      <c r="G20" s="243"/>
      <c r="H20" s="244"/>
      <c r="I20" s="244"/>
      <c r="J20" s="245"/>
      <c r="K20" s="244"/>
      <c r="L20" s="246"/>
    </row>
    <row r="21" spans="1:12" s="247" customFormat="1" ht="15">
      <c r="A21" s="238">
        <v>12</v>
      </c>
      <c r="B21" s="239"/>
      <c r="C21" s="240"/>
      <c r="D21" s="241"/>
      <c r="E21" s="242"/>
      <c r="F21" s="243"/>
      <c r="G21" s="243"/>
      <c r="H21" s="244"/>
      <c r="I21" s="244"/>
      <c r="J21" s="245"/>
      <c r="K21" s="244"/>
      <c r="L21" s="246"/>
    </row>
    <row r="22" spans="1:12" s="247" customFormat="1" ht="15">
      <c r="A22" s="238">
        <v>13</v>
      </c>
      <c r="B22" s="239"/>
      <c r="C22" s="240"/>
      <c r="D22" s="241"/>
      <c r="E22" s="242"/>
      <c r="F22" s="243"/>
      <c r="G22" s="243"/>
      <c r="H22" s="244"/>
      <c r="I22" s="244"/>
      <c r="J22" s="245"/>
      <c r="K22" s="244"/>
      <c r="L22" s="246"/>
    </row>
    <row r="23" spans="1:12" s="247" customFormat="1" ht="15">
      <c r="A23" s="238">
        <v>14</v>
      </c>
      <c r="B23" s="239"/>
      <c r="C23" s="240"/>
      <c r="D23" s="241"/>
      <c r="E23" s="242"/>
      <c r="F23" s="243"/>
      <c r="G23" s="243"/>
      <c r="H23" s="244"/>
      <c r="I23" s="244"/>
      <c r="J23" s="245"/>
      <c r="K23" s="244"/>
      <c r="L23" s="246"/>
    </row>
    <row r="24" spans="1:12" s="247" customFormat="1" ht="15">
      <c r="A24" s="238">
        <v>15</v>
      </c>
      <c r="B24" s="239"/>
      <c r="C24" s="240"/>
      <c r="D24" s="241"/>
      <c r="E24" s="242"/>
      <c r="F24" s="243"/>
      <c r="G24" s="243"/>
      <c r="H24" s="244"/>
      <c r="I24" s="244"/>
      <c r="J24" s="245"/>
      <c r="K24" s="244"/>
      <c r="L24" s="246"/>
    </row>
    <row r="25" spans="1:12" ht="15">
      <c r="A25" s="238">
        <v>16</v>
      </c>
      <c r="B25" s="239"/>
      <c r="C25" s="240"/>
      <c r="D25" s="241"/>
      <c r="E25" s="242"/>
      <c r="F25" s="243"/>
      <c r="G25" s="243"/>
      <c r="H25" s="244"/>
      <c r="I25" s="244"/>
      <c r="J25" s="245"/>
      <c r="K25" s="244"/>
      <c r="L25" s="246"/>
    </row>
    <row r="26" spans="1:12" ht="15">
      <c r="A26" s="238"/>
      <c r="B26" s="239"/>
      <c r="C26" s="240"/>
      <c r="D26" s="241"/>
      <c r="E26" s="242"/>
      <c r="F26" s="243"/>
      <c r="G26" s="243"/>
      <c r="H26" s="244"/>
      <c r="I26" s="244"/>
      <c r="J26" s="245"/>
      <c r="K26" s="244"/>
      <c r="L26" s="246"/>
    </row>
    <row r="27" spans="1:12" ht="15">
      <c r="A27" s="238"/>
      <c r="B27" s="239"/>
      <c r="C27" s="240"/>
      <c r="D27" s="241"/>
      <c r="E27" s="242"/>
      <c r="F27" s="243"/>
      <c r="G27" s="243"/>
      <c r="H27" s="244"/>
      <c r="I27" s="244"/>
      <c r="J27" s="245"/>
      <c r="K27" s="244"/>
      <c r="L27" s="246"/>
    </row>
    <row r="28" spans="1:12" ht="15">
      <c r="A28" s="238"/>
      <c r="B28" s="239"/>
      <c r="C28" s="240"/>
      <c r="D28" s="241"/>
      <c r="E28" s="242"/>
      <c r="F28" s="243"/>
      <c r="G28" s="243"/>
      <c r="H28" s="244"/>
      <c r="I28" s="244"/>
      <c r="J28" s="245"/>
      <c r="K28" s="244"/>
      <c r="L28" s="246"/>
    </row>
    <row r="29" spans="1:12" ht="15.75" thickBot="1">
      <c r="A29" s="248"/>
      <c r="B29" s="249"/>
      <c r="C29" s="250"/>
      <c r="D29" s="251"/>
      <c r="E29" s="252"/>
      <c r="F29" s="253"/>
      <c r="G29" s="253"/>
      <c r="H29" s="253"/>
      <c r="I29" s="253"/>
      <c r="J29" s="254"/>
      <c r="K29" s="253"/>
      <c r="L29" s="255"/>
    </row>
    <row r="31" spans="1:4" ht="15">
      <c r="A31" s="256" t="s">
        <v>163</v>
      </c>
      <c r="B31" s="191"/>
      <c r="C31" s="192"/>
      <c r="D31" s="193"/>
    </row>
    <row r="32" spans="1:3" ht="14.25">
      <c r="A32" s="189" t="s">
        <v>164</v>
      </c>
      <c r="C32" s="257"/>
    </row>
    <row r="33" spans="1:4" ht="14.25">
      <c r="A33" s="189" t="s">
        <v>165</v>
      </c>
      <c r="D33" s="257"/>
    </row>
    <row r="34" spans="1:4" ht="15">
      <c r="A34" s="189" t="s">
        <v>166</v>
      </c>
      <c r="D34" s="258"/>
    </row>
    <row r="35" spans="1:4" ht="14.25">
      <c r="A35" s="189" t="s">
        <v>167</v>
      </c>
      <c r="D35" s="257"/>
    </row>
    <row r="36" spans="1:4" ht="14.25">
      <c r="A36" s="189" t="s">
        <v>168</v>
      </c>
      <c r="C36" s="257"/>
      <c r="D36" s="257"/>
    </row>
    <row r="37" ht="14.25">
      <c r="D37" s="257"/>
    </row>
    <row r="38" ht="14.25">
      <c r="D38" s="257"/>
    </row>
    <row r="39" ht="14.25">
      <c r="D39" s="257"/>
    </row>
    <row r="40" ht="14.25">
      <c r="D40" s="257"/>
    </row>
  </sheetData>
  <sheetProtection/>
  <mergeCells count="2">
    <mergeCell ref="A1:L1"/>
    <mergeCell ref="A2:L2"/>
  </mergeCells>
  <printOptions horizontalCentered="1"/>
  <pageMargins left="0.4724409448818898" right="0.5118110236220472" top="0.6692913385826772" bottom="0.984251968503937" header="0.5118110236220472" footer="0.5118110236220472"/>
  <pageSetup fitToHeight="1" fitToWidth="1" horizontalDpi="600" verticalDpi="600" orientation="landscape" scale="69" r:id="rId1"/>
  <headerFooter alignWithMargins="0">
    <oddFooter>&amp;LPrinted on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 DEV Space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 Service</dc:creator>
  <cp:keywords/>
  <dc:description/>
  <cp:lastModifiedBy>carja</cp:lastModifiedBy>
  <cp:lastPrinted>2003-05-01T19:16:44Z</cp:lastPrinted>
  <dcterms:created xsi:type="dcterms:W3CDTF">2001-03-30T12:27:36Z</dcterms:created>
  <dcterms:modified xsi:type="dcterms:W3CDTF">2014-04-13T11:48:08Z</dcterms:modified>
  <cp:category/>
  <cp:version/>
  <cp:contentType/>
  <cp:contentStatus/>
</cp:coreProperties>
</file>